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0" windowWidth="18990" windowHeight="5880" activeTab="4"/>
  </bookViews>
  <sheets>
    <sheet name="Sheet1" sheetId="1" r:id="rId1"/>
    <sheet name="1-ին ատյան" sheetId="2" state="hidden" r:id="rId2"/>
    <sheet name="վերաքննիչ" sheetId="4" state="hidden" r:id="rId3"/>
    <sheet name="վճռաբեկ" sheetId="5" state="hidden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C11" i="4" l="1"/>
  <c r="G11" i="4" l="1"/>
  <c r="F11" i="4"/>
  <c r="E11" i="4"/>
  <c r="D11" i="4"/>
  <c r="G20" i="2" l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E21" i="2" l="1"/>
  <c r="D21" i="2"/>
  <c r="C21" i="2"/>
  <c r="G10" i="4"/>
  <c r="G7" i="4" l="1"/>
  <c r="G8" i="4"/>
  <c r="G9" i="4"/>
  <c r="G7" i="5"/>
  <c r="D8" i="5" l="1"/>
  <c r="E8" i="5"/>
  <c r="F8" i="5"/>
  <c r="G8" i="5" l="1"/>
  <c r="E9" i="1" s="1"/>
  <c r="E8" i="1"/>
  <c r="F21" i="2"/>
  <c r="C7" i="1"/>
  <c r="G21" i="2" l="1"/>
  <c r="E7" i="1" s="1"/>
  <c r="D9" i="1"/>
  <c r="D8" i="1"/>
  <c r="D7" i="1"/>
  <c r="C8" i="1"/>
  <c r="C8" i="5" l="1"/>
  <c r="C9" i="1" s="1"/>
  <c r="C10" i="1" l="1"/>
  <c r="I8" i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<sst xmlns="http://schemas.openxmlformats.org/spreadsheetml/2006/main" count="66" uniqueCount="41">
  <si>
    <t>NN</t>
  </si>
  <si>
    <t xml:space="preserve">Արագածոտնի մարզի ընդհանուր իրավասության դատարան </t>
  </si>
  <si>
    <t xml:space="preserve">Արարատի և Վայոց Ձորի մարզերի ընդհանուր իրավասության դատարան </t>
  </si>
  <si>
    <t xml:space="preserve">Արմավիրի մարզի ընդհանուր իրավասության դատարան </t>
  </si>
  <si>
    <t xml:space="preserve">Գեղարքունիքի մարզի ընդհանուր իրավասության դատարան </t>
  </si>
  <si>
    <t xml:space="preserve">Լոռու մարզի ընդհանուր իրավասության դատարան </t>
  </si>
  <si>
    <t xml:space="preserve">Կոտայքի մարզի ընդհանուր իրավասության դատարան </t>
  </si>
  <si>
    <t xml:space="preserve">Շիրակի մարզի ընդհանուր իրավասության դատարան </t>
  </si>
  <si>
    <t xml:space="preserve">Սյունիքի մարզի ընդհանուր իրավասության դատարան </t>
  </si>
  <si>
    <t xml:space="preserve">Տավուշի մարզի ընդհանուր իրավասության դատարան </t>
  </si>
  <si>
    <t>Ընդհանուր իրավասության դատարաններ</t>
  </si>
  <si>
    <t>Ընդամենը</t>
  </si>
  <si>
    <t>Վարչական դատարան</t>
  </si>
  <si>
    <t>Հ/Հ</t>
  </si>
  <si>
    <t xml:space="preserve">Դատարանի ճշտված բյուջեն </t>
  </si>
  <si>
    <t>Դատարանի ֆինանսական ծախսը (կատարողական)</t>
  </si>
  <si>
    <t>Դատավորի մեկ ամսվա միջին աշխատավարձը</t>
  </si>
  <si>
    <t>Վճռաբեկ դատարան</t>
  </si>
  <si>
    <t>Վերաքննիչ քաղաքացիական դատարան</t>
  </si>
  <si>
    <t>Վերաքննիչ քրեական դատարան</t>
  </si>
  <si>
    <t>Դրամարկղային ծախս</t>
  </si>
  <si>
    <t>Սնանկության դատարան</t>
  </si>
  <si>
    <t>Վերաքննիչ վարչական դատարան</t>
  </si>
  <si>
    <t>Դատավորների ամսական աշխատավարձի ֆոնդ</t>
  </si>
  <si>
    <t>Դատավորների քանակ</t>
  </si>
  <si>
    <t xml:space="preserve">Տեղեկանք </t>
  </si>
  <si>
    <t>հազար դրամ</t>
  </si>
  <si>
    <t>Համեմատական /ավելացում/+/, կամ նվազեցում/-/ նախորդ հաշվետու տարվա նկատմամբ/</t>
  </si>
  <si>
    <t>Դատարանների դասակարգումը ըստ ատյանների</t>
  </si>
  <si>
    <t xml:space="preserve">
Դատարանի ճշտված բյուջեն </t>
  </si>
  <si>
    <t>Դատարանի ճշտված բյուջեն</t>
  </si>
  <si>
    <t>Առաջին ատյանի ընդհանուր իրավասության դատարաններ և վարչական դատարան</t>
  </si>
  <si>
    <t>Վերաքննիչ դատարաններ</t>
  </si>
  <si>
    <t>Հակակոռուպցիոն դատարան</t>
  </si>
  <si>
    <t>Եղեգնաձորի նստավայր</t>
  </si>
  <si>
    <t>Վերաքննիչ հակակոռուպցիոն դատարան</t>
  </si>
  <si>
    <t>Երևան քաղաքիընդհանուր իրավասության  քրեական դատարան</t>
  </si>
  <si>
    <t>Երևան քաղաքի ընդհանուր իրավասության քաղաքացիական դատարան</t>
  </si>
  <si>
    <t>2024թ տարեկան</t>
  </si>
  <si>
    <t xml:space="preserve">2025, 2024 թվականների դատարանների բյուջեի, ֆինանսական ծախսերի, ինչպես նաև ըստ դատարանների դատավորների մեկ ամսվա միջին աշխատավարձի վերաբերյալ </t>
  </si>
  <si>
    <t>2025թ տարեկան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</si>
</sst>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Armenian"/>
      <family val="2"/>
    </font>
    <font>
      <b/>
      <sz val="11"/>
      <color theme="1"/>
      <name val="GHEA Grapalat"/>
      <family val="3"/>
    </font>
    <font>
      <b/>
      <sz val="10"/>
      <name val="GHEA Grapalat"/>
      <family val="3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F1" workbookViewId="0">
      <selection activeCell="J8" sqref="J8"/>
    </sheetView>
  </sheetViews>
  <sheetFormatPr defaultRowHeight="16.5"/>
  <cols>
    <col min="1" max="1" width="4.7109375" style="9" customWidth="1"/>
    <col min="2" max="2" width="35.42578125" style="9" customWidth="1"/>
    <col min="3" max="3" width="16.28515625" style="9" bestFit="1" customWidth="1"/>
    <col min="4" max="4" width="20" style="9" bestFit="1" customWidth="1"/>
    <col min="5" max="5" width="15.140625" style="9" customWidth="1"/>
    <col min="6" max="6" width="16.28515625" style="9" bestFit="1" customWidth="1"/>
    <col min="7" max="7" width="20" style="9" bestFit="1" customWidth="1"/>
    <col min="8" max="8" width="15.140625" style="9" customWidth="1"/>
    <col min="9" max="9" width="16" style="9" bestFit="1" customWidth="1"/>
    <col min="10" max="10" width="17.42578125" style="9" customWidth="1"/>
    <col min="11" max="11" width="15.140625" style="9" customWidth="1"/>
    <col min="12" max="16384" width="9.140625" style="9"/>
  </cols>
  <sheetData>
    <row r="1" spans="1:11" ht="29.25" customHeight="1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1">
      <c r="K4" s="4" t="s">
        <v>26</v>
      </c>
    </row>
    <row r="5" spans="1:11" ht="59.25" customHeight="1">
      <c r="A5" s="27" t="s">
        <v>0</v>
      </c>
      <c r="B5" s="23" t="s">
        <v>40</v>
      </c>
      <c r="C5" s="23"/>
      <c r="D5" s="23"/>
      <c r="E5" s="23"/>
      <c r="F5" s="23" t="s">
        <v>38</v>
      </c>
      <c r="G5" s="23"/>
      <c r="H5" s="23"/>
      <c r="I5" s="24" t="s">
        <v>27</v>
      </c>
      <c r="J5" s="25"/>
      <c r="K5" s="26"/>
    </row>
    <row r="6" spans="1:11" ht="77.25" customHeight="1">
      <c r="A6" s="28"/>
      <c r="B6" s="3" t="s">
        <v>28</v>
      </c>
      <c r="C6" s="19" t="s">
        <v>29</v>
      </c>
      <c r="D6" s="19" t="s">
        <v>15</v>
      </c>
      <c r="E6" s="3" t="s">
        <v>16</v>
      </c>
      <c r="F6" s="10" t="s">
        <v>14</v>
      </c>
      <c r="G6" s="10" t="s">
        <v>15</v>
      </c>
      <c r="H6" s="3" t="s">
        <v>16</v>
      </c>
      <c r="I6" s="10" t="s">
        <v>30</v>
      </c>
      <c r="J6" s="10" t="s">
        <v>15</v>
      </c>
      <c r="K6" s="3" t="s">
        <v>16</v>
      </c>
    </row>
    <row r="7" spans="1:11" ht="49.5" customHeight="1">
      <c r="A7" s="2">
        <v>1</v>
      </c>
      <c r="B7" s="11" t="s">
        <v>31</v>
      </c>
      <c r="C7" s="12">
        <f>+'1-ին ատյան'!C21</f>
        <v>9470971.5</v>
      </c>
      <c r="D7" s="12">
        <f>+'1-ին ատյան'!D21</f>
        <v>9468359.8099999987</v>
      </c>
      <c r="E7" s="12">
        <f>+'1-ին ատյան'!G21</f>
        <v>1450.8226386462884</v>
      </c>
      <c r="F7" s="12">
        <v>9776212.6000000015</v>
      </c>
      <c r="G7" s="12">
        <v>9772533.8500000015</v>
      </c>
      <c r="H7" s="12">
        <v>1444.4441604803494</v>
      </c>
      <c r="I7" s="12">
        <f>C7-F7</f>
        <v>-305241.10000000149</v>
      </c>
      <c r="J7" s="12">
        <f>D7-G7</f>
        <v>-304174.04000000283</v>
      </c>
      <c r="K7" s="12">
        <f t="shared" ref="I7:K9" si="0">E7-H7</f>
        <v>6.3784781659389864</v>
      </c>
    </row>
    <row r="8" spans="1:11" ht="24.75" customHeight="1">
      <c r="A8" s="2">
        <v>2</v>
      </c>
      <c r="B8" s="11" t="s">
        <v>32</v>
      </c>
      <c r="C8" s="12">
        <f>+վերաքննիչ!C11</f>
        <v>2466439.9000000004</v>
      </c>
      <c r="D8" s="12">
        <f>+վերաքննիչ!D11</f>
        <v>2466363.85</v>
      </c>
      <c r="E8" s="12">
        <f>+վերաքննիչ!G11</f>
        <v>1618.6986461538461</v>
      </c>
      <c r="F8" s="12">
        <v>2443993.0999999996</v>
      </c>
      <c r="G8" s="12">
        <v>2443278.37</v>
      </c>
      <c r="H8" s="12">
        <v>1620.6226615384614</v>
      </c>
      <c r="I8" s="12">
        <f>C8-F8</f>
        <v>22446.800000000745</v>
      </c>
      <c r="J8" s="12">
        <f t="shared" si="0"/>
        <v>23085.479999999981</v>
      </c>
      <c r="K8" s="12">
        <f t="shared" si="0"/>
        <v>-1.9240153846153589</v>
      </c>
    </row>
    <row r="9" spans="1:11" ht="20.25" customHeight="1">
      <c r="A9" s="2">
        <v>3</v>
      </c>
      <c r="B9" s="13" t="s">
        <v>17</v>
      </c>
      <c r="C9" s="12">
        <f>+վճռաբեկ!C8</f>
        <v>1168882</v>
      </c>
      <c r="D9" s="12">
        <f>+վճռաբեկ!D8</f>
        <v>1168876.1399999999</v>
      </c>
      <c r="E9" s="12">
        <f>+վճռաբեկ!G8</f>
        <v>1734.8308214285714</v>
      </c>
      <c r="F9" s="12">
        <v>1194664.7000000002</v>
      </c>
      <c r="G9" s="12">
        <v>1193377.54</v>
      </c>
      <c r="H9" s="12">
        <v>1727.4987857142858</v>
      </c>
      <c r="I9" s="12">
        <f t="shared" si="0"/>
        <v>-25782.700000000186</v>
      </c>
      <c r="J9" s="12">
        <f t="shared" si="0"/>
        <v>-24501.40000000014</v>
      </c>
      <c r="K9" s="12">
        <f t="shared" si="0"/>
        <v>7.3320357142856665</v>
      </c>
    </row>
    <row r="10" spans="1:11" ht="22.5" customHeight="1">
      <c r="A10" s="14"/>
      <c r="B10" s="13" t="s">
        <v>11</v>
      </c>
      <c r="C10" s="15">
        <f>SUM(C7:C9)</f>
        <v>13106293.4</v>
      </c>
      <c r="D10" s="15">
        <f>SUM(D7:D9)</f>
        <v>13103599.799999999</v>
      </c>
      <c r="E10" s="15">
        <f>SUM(E7:E9)</f>
        <v>4804.3521062287064</v>
      </c>
      <c r="F10" s="15">
        <f t="shared" ref="F10:K10" si="1">SUM(F7:F9)</f>
        <v>13414870.400000002</v>
      </c>
      <c r="G10" s="15">
        <f t="shared" si="1"/>
        <v>13409189.760000002</v>
      </c>
      <c r="H10" s="15">
        <f t="shared" si="1"/>
        <v>4792.5656077330968</v>
      </c>
      <c r="I10" s="15">
        <f t="shared" si="1"/>
        <v>-308577.00000000093</v>
      </c>
      <c r="J10" s="15">
        <f t="shared" si="1"/>
        <v>-305589.96000000299</v>
      </c>
      <c r="K10" s="15">
        <f t="shared" si="1"/>
        <v>11.786498495609294</v>
      </c>
    </row>
    <row r="11" spans="1:11" ht="5.25" customHeight="1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1"/>
  <sheetViews>
    <sheetView topLeftCell="B4" workbookViewId="0">
      <pane xSplit="1" ySplit="3" topLeftCell="C13" activePane="bottomRight" state="frozen"/>
      <selection activeCell="B21" sqref="A21:XFD21"/>
      <selection pane="topRight" activeCell="B21" sqref="A21:XFD21"/>
      <selection pane="bottomLeft" activeCell="B21" sqref="A21:XFD21"/>
      <selection pane="bottomRight" activeCell="B21" sqref="A21:XFD21"/>
    </sheetView>
  </sheetViews>
  <sheetFormatPr defaultRowHeight="16.5"/>
  <cols>
    <col min="1" max="1" width="6.85546875" style="4" customWidth="1"/>
    <col min="2" max="2" width="26.85546875" style="4" customWidth="1"/>
    <col min="3" max="3" width="18" style="20" customWidth="1"/>
    <col min="4" max="6" width="20.28515625" style="4" customWidth="1"/>
    <col min="7" max="7" width="19" style="4" customWidth="1"/>
    <col min="8" max="8" width="14.28515625" style="4" bestFit="1" customWidth="1"/>
    <col min="9" max="16384" width="9.140625" style="4"/>
  </cols>
  <sheetData>
    <row r="4" spans="1:7">
      <c r="D4" s="4" t="s">
        <v>20</v>
      </c>
    </row>
    <row r="6" spans="1:7" ht="66">
      <c r="A6" s="6" t="s">
        <v>13</v>
      </c>
      <c r="B6" s="3" t="s">
        <v>10</v>
      </c>
      <c r="C6" s="21" t="s">
        <v>14</v>
      </c>
      <c r="D6" s="3" t="s">
        <v>15</v>
      </c>
      <c r="E6" s="3" t="s">
        <v>23</v>
      </c>
      <c r="F6" s="3" t="s">
        <v>24</v>
      </c>
      <c r="G6" s="3" t="s">
        <v>16</v>
      </c>
    </row>
    <row r="7" spans="1:7" ht="42.75">
      <c r="A7" s="6">
        <v>2</v>
      </c>
      <c r="B7" s="5" t="s">
        <v>1</v>
      </c>
      <c r="C7" s="8">
        <v>362591.1</v>
      </c>
      <c r="D7" s="8">
        <v>362463.21</v>
      </c>
      <c r="E7" s="8">
        <v>12062245</v>
      </c>
      <c r="F7" s="8">
        <v>8</v>
      </c>
      <c r="G7" s="7">
        <f t="shared" ref="G7:G20" si="0">+E7/F7/1000</f>
        <v>1507.7806250000001</v>
      </c>
    </row>
    <row r="8" spans="1:7" ht="42.75">
      <c r="A8" s="6">
        <v>3</v>
      </c>
      <c r="B8" s="5" t="s">
        <v>2</v>
      </c>
      <c r="C8" s="8">
        <v>557048.5</v>
      </c>
      <c r="D8" s="8">
        <v>557048.23</v>
      </c>
      <c r="E8" s="8">
        <v>19530368</v>
      </c>
      <c r="F8" s="8">
        <v>14</v>
      </c>
      <c r="G8" s="7">
        <f t="shared" si="0"/>
        <v>1395.0262857142857</v>
      </c>
    </row>
    <row r="9" spans="1:7" ht="42.75">
      <c r="A9" s="6">
        <v>4</v>
      </c>
      <c r="B9" s="5" t="s">
        <v>3</v>
      </c>
      <c r="C9" s="8">
        <v>464217.1</v>
      </c>
      <c r="D9" s="8">
        <v>464067.87</v>
      </c>
      <c r="E9" s="8">
        <v>16525184</v>
      </c>
      <c r="F9" s="8">
        <v>11</v>
      </c>
      <c r="G9" s="7">
        <f t="shared" si="0"/>
        <v>1502.2894545454546</v>
      </c>
    </row>
    <row r="10" spans="1:7" ht="42.75">
      <c r="A10" s="6">
        <v>5</v>
      </c>
      <c r="B10" s="5" t="s">
        <v>4</v>
      </c>
      <c r="C10" s="8">
        <v>425304.4</v>
      </c>
      <c r="D10" s="8">
        <v>425303.72</v>
      </c>
      <c r="E10" s="8">
        <v>14490560</v>
      </c>
      <c r="F10" s="8">
        <v>10</v>
      </c>
      <c r="G10" s="7">
        <f t="shared" si="0"/>
        <v>1449.056</v>
      </c>
    </row>
    <row r="11" spans="1:7" ht="28.5">
      <c r="A11" s="6">
        <v>6</v>
      </c>
      <c r="B11" s="5" t="s">
        <v>5</v>
      </c>
      <c r="C11" s="8">
        <v>594196.4</v>
      </c>
      <c r="D11" s="8">
        <v>594151.92000000004</v>
      </c>
      <c r="E11" s="8">
        <v>20649210.25</v>
      </c>
      <c r="F11" s="8">
        <v>14</v>
      </c>
      <c r="G11" s="7">
        <f t="shared" si="0"/>
        <v>1474.9435892857143</v>
      </c>
    </row>
    <row r="12" spans="1:7" ht="42.75">
      <c r="A12" s="6">
        <v>7</v>
      </c>
      <c r="B12" s="5" t="s">
        <v>6</v>
      </c>
      <c r="C12" s="8">
        <v>518002.7</v>
      </c>
      <c r="D12" s="8">
        <v>517406.05</v>
      </c>
      <c r="E12" s="8">
        <v>18716672</v>
      </c>
      <c r="F12" s="8">
        <v>13</v>
      </c>
      <c r="G12" s="7">
        <f t="shared" si="0"/>
        <v>1439.7439999999999</v>
      </c>
    </row>
    <row r="13" spans="1:7" ht="28.5">
      <c r="A13" s="6">
        <v>8</v>
      </c>
      <c r="B13" s="5" t="s">
        <v>7</v>
      </c>
      <c r="C13" s="8">
        <v>565391.1</v>
      </c>
      <c r="D13" s="8">
        <v>565375.72</v>
      </c>
      <c r="E13" s="8">
        <v>19571968</v>
      </c>
      <c r="F13" s="8">
        <v>14</v>
      </c>
      <c r="G13" s="7">
        <f t="shared" si="0"/>
        <v>1397.9977142857142</v>
      </c>
    </row>
    <row r="14" spans="1:7" ht="42.75">
      <c r="A14" s="6">
        <v>9</v>
      </c>
      <c r="B14" s="5" t="s">
        <v>8</v>
      </c>
      <c r="C14" s="8">
        <v>414078.5</v>
      </c>
      <c r="D14" s="8">
        <v>414078.27</v>
      </c>
      <c r="E14" s="8">
        <v>15816320</v>
      </c>
      <c r="F14" s="8">
        <v>11</v>
      </c>
      <c r="G14" s="7">
        <f t="shared" si="0"/>
        <v>1437.8472727272726</v>
      </c>
    </row>
    <row r="15" spans="1:7" ht="42.75">
      <c r="A15" s="6">
        <v>10</v>
      </c>
      <c r="B15" s="5" t="s">
        <v>9</v>
      </c>
      <c r="C15" s="8">
        <v>337656.7</v>
      </c>
      <c r="D15" s="8">
        <v>336295.77</v>
      </c>
      <c r="E15" s="8">
        <v>10079892</v>
      </c>
      <c r="F15" s="8">
        <v>7</v>
      </c>
      <c r="G15" s="7">
        <f t="shared" si="0"/>
        <v>1439.9845714285714</v>
      </c>
    </row>
    <row r="16" spans="1:7">
      <c r="A16" s="6">
        <v>11</v>
      </c>
      <c r="B16" s="5" t="s">
        <v>12</v>
      </c>
      <c r="C16" s="8">
        <v>951300.6</v>
      </c>
      <c r="D16" s="8">
        <v>951298.55</v>
      </c>
      <c r="E16" s="8">
        <v>35160000</v>
      </c>
      <c r="F16" s="8">
        <v>24</v>
      </c>
      <c r="G16" s="7">
        <f t="shared" si="0"/>
        <v>1465</v>
      </c>
    </row>
    <row r="17" spans="1:7">
      <c r="A17" s="16">
        <v>12</v>
      </c>
      <c r="B17" s="5" t="s">
        <v>21</v>
      </c>
      <c r="C17" s="8">
        <v>600770</v>
      </c>
      <c r="D17" s="8">
        <v>600762.44999999995</v>
      </c>
      <c r="E17" s="8">
        <v>18565043</v>
      </c>
      <c r="F17" s="8">
        <v>12</v>
      </c>
      <c r="G17" s="7">
        <f t="shared" si="0"/>
        <v>1547.0869166666666</v>
      </c>
    </row>
    <row r="18" spans="1:7" ht="28.5">
      <c r="A18" s="17">
        <v>13</v>
      </c>
      <c r="B18" s="5" t="s">
        <v>33</v>
      </c>
      <c r="C18" s="8">
        <v>604987.30000000005</v>
      </c>
      <c r="D18" s="8">
        <v>604974.43000000005</v>
      </c>
      <c r="E18" s="8">
        <v>22202752</v>
      </c>
      <c r="F18" s="8">
        <v>16</v>
      </c>
      <c r="G18" s="7">
        <f t="shared" si="0"/>
        <v>1387.672</v>
      </c>
    </row>
    <row r="19" spans="1:7" ht="57">
      <c r="A19" s="17">
        <v>1</v>
      </c>
      <c r="B19" s="5" t="s">
        <v>37</v>
      </c>
      <c r="C19" s="8">
        <v>1532204.2</v>
      </c>
      <c r="D19" s="8">
        <v>1532070.33</v>
      </c>
      <c r="E19" s="8">
        <v>57998720</v>
      </c>
      <c r="F19" s="8">
        <v>40</v>
      </c>
      <c r="G19" s="7">
        <f t="shared" si="0"/>
        <v>1449.9680000000001</v>
      </c>
    </row>
    <row r="20" spans="1:7" ht="42.75">
      <c r="A20" s="17">
        <v>1</v>
      </c>
      <c r="B20" s="5" t="s">
        <v>36</v>
      </c>
      <c r="C20" s="8">
        <v>1543222.9</v>
      </c>
      <c r="D20" s="8">
        <v>1543063.29</v>
      </c>
      <c r="E20" s="8">
        <v>50869450</v>
      </c>
      <c r="F20" s="8">
        <v>35</v>
      </c>
      <c r="G20" s="7">
        <f t="shared" si="0"/>
        <v>1453.4128571428571</v>
      </c>
    </row>
    <row r="21" spans="1:7">
      <c r="A21" s="2"/>
      <c r="B21" s="5" t="s">
        <v>11</v>
      </c>
      <c r="C21" s="8">
        <f>SUM(C7:C20)</f>
        <v>9470971.5</v>
      </c>
      <c r="D21" s="7">
        <f>SUM(D7:D20)</f>
        <v>9468359.8099999987</v>
      </c>
      <c r="E21" s="7">
        <f>SUM(E7:E20)</f>
        <v>332238384.25</v>
      </c>
      <c r="F21" s="7">
        <f>SUM(F7:F20)</f>
        <v>229</v>
      </c>
      <c r="G21" s="7">
        <f>+E21/F21/1000</f>
        <v>1450.8226386462884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topLeftCell="B1" workbookViewId="0">
      <selection activeCell="B21" sqref="A21:XFD21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23</v>
      </c>
      <c r="F6" s="3" t="s">
        <v>24</v>
      </c>
      <c r="G6" s="3" t="s">
        <v>16</v>
      </c>
    </row>
    <row r="7" spans="1:7" ht="42.75">
      <c r="A7" s="6">
        <v>1</v>
      </c>
      <c r="B7" s="5" t="s">
        <v>18</v>
      </c>
      <c r="C7" s="8">
        <v>709900.80000000005</v>
      </c>
      <c r="D7" s="8">
        <v>709896.53</v>
      </c>
      <c r="E7" s="8">
        <v>31232975</v>
      </c>
      <c r="F7" s="8">
        <v>19</v>
      </c>
      <c r="G7" s="7">
        <f t="shared" ref="G7:G9" si="0">+E7/F7/1000</f>
        <v>1643.8407894736843</v>
      </c>
    </row>
    <row r="8" spans="1:7" ht="28.5">
      <c r="A8" s="6">
        <v>2</v>
      </c>
      <c r="B8" s="5" t="s">
        <v>19</v>
      </c>
      <c r="C8" s="8">
        <v>843228.9</v>
      </c>
      <c r="D8" s="8">
        <v>843190.3</v>
      </c>
      <c r="E8" s="8">
        <v>34103140</v>
      </c>
      <c r="F8" s="8">
        <v>21</v>
      </c>
      <c r="G8" s="7">
        <f t="shared" si="0"/>
        <v>1623.9590476190476</v>
      </c>
    </row>
    <row r="9" spans="1:7" ht="28.5">
      <c r="A9" s="6">
        <v>3</v>
      </c>
      <c r="B9" s="5" t="s">
        <v>22</v>
      </c>
      <c r="C9" s="8">
        <v>520811.3</v>
      </c>
      <c r="D9" s="8">
        <v>520810.07</v>
      </c>
      <c r="E9" s="8">
        <v>21286177</v>
      </c>
      <c r="F9" s="8">
        <v>13</v>
      </c>
      <c r="G9" s="7">
        <f t="shared" si="0"/>
        <v>1637.3982307692308</v>
      </c>
    </row>
    <row r="10" spans="1:7" ht="42.75">
      <c r="A10" s="17">
        <v>4</v>
      </c>
      <c r="B10" s="5" t="s">
        <v>35</v>
      </c>
      <c r="C10" s="8">
        <v>392498.9</v>
      </c>
      <c r="D10" s="8">
        <v>392466.95</v>
      </c>
      <c r="E10" s="8">
        <v>18593120</v>
      </c>
      <c r="F10" s="8">
        <v>12</v>
      </c>
      <c r="G10" s="7">
        <f t="shared" ref="G10" si="1">+E10/F10/1000</f>
        <v>1549.4266666666667</v>
      </c>
    </row>
    <row r="11" spans="1:7">
      <c r="A11" s="2"/>
      <c r="B11" s="5" t="s">
        <v>11</v>
      </c>
      <c r="C11" s="7">
        <f>SUM(C7:C10)</f>
        <v>2466439.9000000004</v>
      </c>
      <c r="D11" s="7">
        <f>SUM(D7:D10)</f>
        <v>2466363.85</v>
      </c>
      <c r="E11" s="7">
        <f>SUM(E7:E10)</f>
        <v>105215412</v>
      </c>
      <c r="F11" s="7">
        <f>SUM(F7:F10)</f>
        <v>65</v>
      </c>
      <c r="G11" s="7">
        <f>+E11/F11/1000</f>
        <v>1618.6986461538461</v>
      </c>
    </row>
    <row r="19" spans="2:2">
      <c r="B19" s="18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opLeftCell="B1" workbookViewId="0">
      <selection activeCell="B21" sqref="A21:XFD21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3" spans="1:7">
      <c r="A3" s="30"/>
      <c r="B3" s="30"/>
      <c r="C3" s="30"/>
      <c r="D3" s="30"/>
      <c r="E3" s="30"/>
      <c r="F3" s="30"/>
      <c r="G3" s="30"/>
    </row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23</v>
      </c>
      <c r="F6" s="3" t="s">
        <v>24</v>
      </c>
      <c r="G6" s="3" t="s">
        <v>16</v>
      </c>
    </row>
    <row r="7" spans="1:7">
      <c r="A7" s="6">
        <v>1</v>
      </c>
      <c r="B7" s="1" t="s">
        <v>17</v>
      </c>
      <c r="C7" s="8">
        <v>1168882</v>
      </c>
      <c r="D7" s="8">
        <v>1168876.1399999999</v>
      </c>
      <c r="E7" s="8">
        <v>48575263</v>
      </c>
      <c r="F7" s="8">
        <v>28</v>
      </c>
      <c r="G7" s="7">
        <f>+E7/F7/1000</f>
        <v>1734.8308214285714</v>
      </c>
    </row>
    <row r="8" spans="1:7">
      <c r="A8" s="2"/>
      <c r="B8" s="5" t="s">
        <v>11</v>
      </c>
      <c r="C8" s="7">
        <f>SUM(C7:C7)</f>
        <v>1168882</v>
      </c>
      <c r="D8" s="7">
        <f t="shared" ref="D8:F8" si="0">SUM(D7:D7)</f>
        <v>1168876.1399999999</v>
      </c>
      <c r="E8" s="7">
        <f t="shared" si="0"/>
        <v>48575263</v>
      </c>
      <c r="F8" s="7">
        <f t="shared" si="0"/>
        <v>28</v>
      </c>
      <c r="G8" s="7">
        <f>+E8/F8/1000</f>
        <v>1734.8308214285714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1-ին ատյան</vt:lpstr>
      <vt:lpstr>վերաքննիչ</vt:lpstr>
      <vt:lpstr>վճռաբեկ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2026-01-30T11:07:14Z</dcterms:modified>
</cp:coreProperties>
</file>