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6\2026-2028 MJCC ev 2026 byujetayin hayt\2026-2028 MJCC ev 2026 byujetayin hayt\2026-2028 MJCC ev 2026 byujetayin hayt ashxatanqayin\Cragrayin dzevachap\"/>
    </mc:Choice>
  </mc:AlternateContent>
  <bookViews>
    <workbookView xWindow="0" yWindow="0" windowWidth="28800" windowHeight="12030" firstSheet="1" activeTab="4"/>
  </bookViews>
  <sheets>
    <sheet name="Հ3 Մաս 1" sheetId="23" r:id="rId1"/>
    <sheet name="Հ3 Մաս 2" sheetId="31" r:id="rId2"/>
    <sheet name="Հ3 Մաս 3" sheetId="24" r:id="rId3"/>
    <sheet name="Հ3 Մաս 4 նոր" sheetId="25" state="hidden" r:id="rId4"/>
    <sheet name="Հ3 Մաս 4" sheetId="32" r:id="rId5"/>
    <sheet name="Հ4" sheetId="27" r:id="rId6"/>
    <sheet name="Հ5" sheetId="28" r:id="rId7"/>
    <sheet name="Հ8" sheetId="29" r:id="rId8"/>
  </sheets>
  <calcPr calcId="162913"/>
</workbook>
</file>

<file path=xl/calcChain.xml><?xml version="1.0" encoding="utf-8"?>
<calcChain xmlns="http://schemas.openxmlformats.org/spreadsheetml/2006/main">
  <c r="O826" i="27" l="1"/>
  <c r="N826" i="27"/>
  <c r="M826" i="27"/>
  <c r="O792" i="27"/>
  <c r="N792" i="27"/>
  <c r="M792" i="27"/>
  <c r="O758" i="27"/>
  <c r="N758" i="27"/>
  <c r="M758" i="27"/>
  <c r="O724" i="27"/>
  <c r="N724" i="27"/>
  <c r="M724" i="27"/>
  <c r="O690" i="27"/>
  <c r="N690" i="27"/>
  <c r="M690" i="27"/>
  <c r="O656" i="27"/>
  <c r="N656" i="27"/>
  <c r="M656" i="27"/>
  <c r="O622" i="27"/>
  <c r="N622" i="27"/>
  <c r="M622" i="27"/>
  <c r="O588" i="27"/>
  <c r="N588" i="27"/>
  <c r="M588" i="27"/>
  <c r="O553" i="27"/>
  <c r="N553" i="27"/>
  <c r="M553" i="27"/>
  <c r="O519" i="27"/>
  <c r="N519" i="27"/>
  <c r="M519" i="27"/>
  <c r="O485" i="27"/>
  <c r="N485" i="27"/>
  <c r="M485" i="27"/>
  <c r="O451" i="27"/>
  <c r="N451" i="27"/>
  <c r="M451" i="27"/>
  <c r="O417" i="27"/>
  <c r="N417" i="27"/>
  <c r="M417" i="27"/>
  <c r="O383" i="27"/>
  <c r="N383" i="27"/>
  <c r="M383" i="27"/>
  <c r="O349" i="27"/>
  <c r="N349" i="27"/>
  <c r="M349" i="27"/>
  <c r="O315" i="27"/>
  <c r="N315" i="27"/>
  <c r="M315" i="27"/>
  <c r="O281" i="27"/>
  <c r="N281" i="27"/>
  <c r="M281" i="27"/>
  <c r="O247" i="27"/>
  <c r="N247" i="27"/>
  <c r="M247" i="27"/>
  <c r="O213" i="27"/>
  <c r="N213" i="27"/>
  <c r="M213" i="27"/>
  <c r="O179" i="27"/>
  <c r="N179" i="27"/>
  <c r="M179" i="27"/>
  <c r="O145" i="27"/>
  <c r="N145" i="27"/>
  <c r="M145" i="27"/>
  <c r="O111" i="27"/>
  <c r="N111" i="27"/>
  <c r="M111" i="27"/>
  <c r="O77" i="27"/>
  <c r="N77" i="27"/>
  <c r="M77" i="27"/>
  <c r="O43" i="27"/>
  <c r="N43" i="27"/>
  <c r="M43" i="27"/>
  <c r="O9" i="27"/>
  <c r="N9" i="27"/>
  <c r="M9" i="27"/>
  <c r="N34" i="31" l="1"/>
  <c r="M34" i="31"/>
  <c r="N33" i="31"/>
  <c r="M33" i="31"/>
  <c r="M11" i="31"/>
  <c r="N11" i="31"/>
  <c r="M12" i="31"/>
  <c r="N12" i="31"/>
  <c r="M13" i="31"/>
  <c r="N13" i="31"/>
  <c r="M14" i="31"/>
  <c r="N14" i="31"/>
  <c r="M15" i="31"/>
  <c r="N15" i="31"/>
  <c r="M16" i="31"/>
  <c r="N16" i="31"/>
  <c r="M17" i="31"/>
  <c r="N17" i="31"/>
  <c r="M18" i="31"/>
  <c r="N18" i="31"/>
  <c r="M19" i="31"/>
  <c r="N19" i="31"/>
  <c r="M20" i="31"/>
  <c r="N20" i="31"/>
  <c r="M21" i="31"/>
  <c r="N21" i="31"/>
  <c r="M22" i="31"/>
  <c r="N22" i="31"/>
  <c r="M23" i="31"/>
  <c r="N23" i="31"/>
  <c r="M24" i="31"/>
  <c r="N24" i="31"/>
  <c r="M25" i="31"/>
  <c r="N25" i="31"/>
  <c r="M26" i="31"/>
  <c r="N26" i="31"/>
  <c r="M27" i="31"/>
  <c r="N27" i="31"/>
  <c r="M28" i="31"/>
  <c r="N28" i="31"/>
  <c r="M29" i="31"/>
  <c r="N29" i="31"/>
  <c r="M30" i="31"/>
  <c r="N30" i="31"/>
  <c r="M31" i="31"/>
  <c r="N31" i="31"/>
  <c r="M32" i="31"/>
  <c r="N32" i="31"/>
  <c r="N10" i="31"/>
  <c r="M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10" i="31"/>
  <c r="F26" i="23"/>
  <c r="G26" i="23"/>
  <c r="H26" i="23"/>
  <c r="I26" i="23"/>
  <c r="E26" i="23"/>
  <c r="E606" i="32" l="1"/>
  <c r="F606" i="32"/>
  <c r="G606" i="32"/>
  <c r="H606" i="32"/>
  <c r="D606" i="32"/>
  <c r="E592" i="32"/>
  <c r="F592" i="32"/>
  <c r="G592" i="32"/>
  <c r="H592" i="32"/>
  <c r="D592" i="32"/>
  <c r="E576" i="32" l="1"/>
  <c r="F576" i="32"/>
  <c r="G576" i="32"/>
  <c r="H576" i="32"/>
  <c r="D576" i="32"/>
  <c r="E560" i="32"/>
  <c r="F560" i="32"/>
  <c r="G560" i="32"/>
  <c r="H560" i="32"/>
  <c r="D560" i="32"/>
  <c r="E537" i="32"/>
  <c r="F537" i="32"/>
  <c r="G537" i="32"/>
  <c r="H537" i="32"/>
  <c r="D537" i="32"/>
  <c r="E505" i="32"/>
  <c r="F505" i="32"/>
  <c r="G505" i="32"/>
  <c r="H505" i="32"/>
  <c r="D505" i="32"/>
  <c r="E492" i="32"/>
  <c r="F492" i="32"/>
  <c r="G492" i="32"/>
  <c r="H492" i="32"/>
  <c r="D492" i="32"/>
  <c r="E469" i="32"/>
  <c r="F469" i="32"/>
  <c r="G469" i="32"/>
  <c r="H469" i="32"/>
  <c r="D469" i="32"/>
  <c r="E440" i="32"/>
  <c r="F440" i="32"/>
  <c r="G440" i="32"/>
  <c r="H440" i="32"/>
  <c r="D440" i="32"/>
  <c r="E428" i="32"/>
  <c r="F428" i="32"/>
  <c r="G428" i="32"/>
  <c r="H428" i="32"/>
  <c r="D428" i="32"/>
  <c r="E405" i="32"/>
  <c r="F405" i="32"/>
  <c r="G405" i="32"/>
  <c r="H405" i="32"/>
  <c r="D405" i="32"/>
  <c r="E373" i="32"/>
  <c r="F373" i="32"/>
  <c r="G373" i="32"/>
  <c r="H373" i="32"/>
  <c r="D373" i="32"/>
  <c r="E341" i="32"/>
  <c r="F341" i="32"/>
  <c r="G341" i="32"/>
  <c r="H341" i="32"/>
  <c r="D341" i="32"/>
  <c r="E309" i="32"/>
  <c r="F309" i="32"/>
  <c r="G309" i="32"/>
  <c r="H309" i="32"/>
  <c r="D309" i="32"/>
  <c r="E277" i="32"/>
  <c r="F277" i="32"/>
  <c r="G277" i="32"/>
  <c r="H277" i="32"/>
  <c r="D277" i="32"/>
  <c r="E245" i="32"/>
  <c r="F245" i="32"/>
  <c r="G245" i="32"/>
  <c r="H245" i="32"/>
  <c r="D245" i="32"/>
  <c r="E213" i="32"/>
  <c r="F213" i="32"/>
  <c r="G213" i="32"/>
  <c r="H213" i="32"/>
  <c r="D213" i="32"/>
  <c r="E181" i="32"/>
  <c r="F181" i="32"/>
  <c r="G181" i="32"/>
  <c r="H181" i="32"/>
  <c r="D181" i="32"/>
  <c r="E149" i="32"/>
  <c r="F149" i="32"/>
  <c r="G149" i="32"/>
  <c r="H149" i="32"/>
  <c r="D149" i="32"/>
  <c r="E117" i="32"/>
  <c r="F117" i="32"/>
  <c r="G117" i="32"/>
  <c r="H117" i="32"/>
  <c r="D117" i="32"/>
  <c r="E100" i="32"/>
  <c r="F100" i="32"/>
  <c r="G100" i="32"/>
  <c r="H100" i="32"/>
  <c r="D100" i="32"/>
  <c r="E83" i="32"/>
  <c r="F83" i="32"/>
  <c r="G83" i="32"/>
  <c r="H83" i="32"/>
  <c r="D83" i="32"/>
  <c r="E66" i="32"/>
  <c r="F66" i="32"/>
  <c r="G66" i="32"/>
  <c r="H66" i="32"/>
  <c r="D66" i="32"/>
  <c r="E22" i="32"/>
  <c r="F22" i="32"/>
  <c r="G22" i="32"/>
  <c r="H22" i="32"/>
  <c r="D22" i="32"/>
  <c r="E49" i="32"/>
  <c r="F49" i="32"/>
  <c r="G49" i="32"/>
  <c r="H49" i="32"/>
  <c r="D49" i="32"/>
  <c r="U557" i="32"/>
  <c r="T557" i="32"/>
  <c r="S557" i="32"/>
  <c r="R557" i="32"/>
  <c r="Q557" i="32"/>
  <c r="P557" i="32"/>
  <c r="O557" i="32"/>
  <c r="L557" i="32"/>
  <c r="K557" i="32"/>
  <c r="J557" i="32"/>
  <c r="U553" i="32"/>
  <c r="T553" i="32"/>
  <c r="S553" i="32"/>
  <c r="O553" i="32"/>
  <c r="L553" i="32"/>
  <c r="R553" i="32" s="1"/>
  <c r="K553" i="32"/>
  <c r="Q553" i="32" s="1"/>
  <c r="J553" i="32"/>
  <c r="P553" i="32" s="1"/>
  <c r="U552" i="32"/>
  <c r="T552" i="32"/>
  <c r="S552" i="32"/>
  <c r="O552" i="32"/>
  <c r="L552" i="32"/>
  <c r="R552" i="32" s="1"/>
  <c r="K552" i="32"/>
  <c r="Q552" i="32" s="1"/>
  <c r="J552" i="32"/>
  <c r="P552" i="32" s="1"/>
  <c r="U551" i="32"/>
  <c r="T551" i="32"/>
  <c r="S551" i="32"/>
  <c r="Q551" i="32"/>
  <c r="P551" i="32"/>
  <c r="O551" i="32"/>
  <c r="L551" i="32"/>
  <c r="R551" i="32" s="1"/>
  <c r="K551" i="32"/>
  <c r="J551" i="32"/>
  <c r="U550" i="32"/>
  <c r="T550" i="32"/>
  <c r="S550" i="32"/>
  <c r="O550" i="32"/>
  <c r="L550" i="32"/>
  <c r="R550" i="32" s="1"/>
  <c r="K550" i="32"/>
  <c r="Q550" i="32" s="1"/>
  <c r="J550" i="32"/>
  <c r="P550" i="32" s="1"/>
  <c r="U549" i="32"/>
  <c r="T549" i="32"/>
  <c r="S549" i="32"/>
  <c r="R549" i="32"/>
  <c r="Q549" i="32"/>
  <c r="O549" i="32"/>
  <c r="L549" i="32"/>
  <c r="K549" i="32"/>
  <c r="J549" i="32"/>
  <c r="P549" i="32" s="1"/>
  <c r="U548" i="32"/>
  <c r="T548" i="32"/>
  <c r="S548" i="32"/>
  <c r="R548" i="32"/>
  <c r="O548" i="32"/>
  <c r="L548" i="32"/>
  <c r="K548" i="32"/>
  <c r="Q548" i="32" s="1"/>
  <c r="J548" i="32"/>
  <c r="P548" i="32" s="1"/>
  <c r="U536" i="32"/>
  <c r="T536" i="32"/>
  <c r="S536" i="32"/>
  <c r="Q536" i="32"/>
  <c r="P536" i="32"/>
  <c r="O536" i="32"/>
  <c r="L536" i="32"/>
  <c r="R536" i="32" s="1"/>
  <c r="K536" i="32"/>
  <c r="J536" i="32"/>
  <c r="U523" i="32"/>
  <c r="T523" i="32"/>
  <c r="S523" i="32"/>
  <c r="O523" i="32"/>
  <c r="L523" i="32"/>
  <c r="R523" i="32" s="1"/>
  <c r="K523" i="32"/>
  <c r="Q523" i="32" s="1"/>
  <c r="J523" i="32"/>
  <c r="P523" i="32" s="1"/>
  <c r="U522" i="32"/>
  <c r="T522" i="32"/>
  <c r="S522" i="32"/>
  <c r="R522" i="32"/>
  <c r="Q522" i="32"/>
  <c r="P522" i="32"/>
  <c r="O522" i="32"/>
  <c r="L522" i="32"/>
  <c r="K522" i="32"/>
  <c r="J522" i="32"/>
  <c r="U521" i="32"/>
  <c r="T521" i="32"/>
  <c r="S521" i="32"/>
  <c r="O521" i="32"/>
  <c r="L521" i="32"/>
  <c r="R521" i="32" s="1"/>
  <c r="K521" i="32"/>
  <c r="Q521" i="32" s="1"/>
  <c r="J521" i="32"/>
  <c r="P521" i="32" s="1"/>
  <c r="U518" i="32"/>
  <c r="T518" i="32"/>
  <c r="S518" i="32"/>
  <c r="R518" i="32"/>
  <c r="O518" i="32"/>
  <c r="L518" i="32"/>
  <c r="K518" i="32"/>
  <c r="Q518" i="32" s="1"/>
  <c r="J518" i="32"/>
  <c r="P518" i="32" s="1"/>
  <c r="U517" i="32"/>
  <c r="T517" i="32"/>
  <c r="S517" i="32"/>
  <c r="R517" i="32"/>
  <c r="Q517" i="32"/>
  <c r="P517" i="32"/>
  <c r="O517" i="32"/>
  <c r="L517" i="32"/>
  <c r="K517" i="32"/>
  <c r="J517" i="32"/>
  <c r="U516" i="32"/>
  <c r="T516" i="32"/>
  <c r="S516" i="32"/>
  <c r="O516" i="32"/>
  <c r="L516" i="32"/>
  <c r="R516" i="32" s="1"/>
  <c r="K516" i="32"/>
  <c r="Q516" i="32" s="1"/>
  <c r="J516" i="32"/>
  <c r="P516" i="32" s="1"/>
  <c r="U490" i="32"/>
  <c r="T490" i="32"/>
  <c r="S490" i="32"/>
  <c r="O490" i="32"/>
  <c r="L490" i="32"/>
  <c r="R490" i="32" s="1"/>
  <c r="K490" i="32"/>
  <c r="Q490" i="32" s="1"/>
  <c r="J490" i="32"/>
  <c r="P490" i="32" s="1"/>
  <c r="U489" i="32"/>
  <c r="T489" i="32"/>
  <c r="S489" i="32"/>
  <c r="O489" i="32"/>
  <c r="L489" i="32"/>
  <c r="R489" i="32" s="1"/>
  <c r="K489" i="32"/>
  <c r="Q489" i="32" s="1"/>
  <c r="J489" i="32"/>
  <c r="P489" i="32" s="1"/>
  <c r="U487" i="32"/>
  <c r="T487" i="32"/>
  <c r="S487" i="32"/>
  <c r="Q487" i="32"/>
  <c r="P487" i="32"/>
  <c r="O487" i="32"/>
  <c r="L487" i="32"/>
  <c r="R487" i="32" s="1"/>
  <c r="K487" i="32"/>
  <c r="J487" i="32"/>
  <c r="U486" i="32"/>
  <c r="T486" i="32"/>
  <c r="S486" i="32"/>
  <c r="O486" i="32"/>
  <c r="L486" i="32"/>
  <c r="R486" i="32" s="1"/>
  <c r="K486" i="32"/>
  <c r="Q486" i="32" s="1"/>
  <c r="J486" i="32"/>
  <c r="P486" i="32" s="1"/>
  <c r="U484" i="32"/>
  <c r="T484" i="32"/>
  <c r="S484" i="32"/>
  <c r="R484" i="32"/>
  <c r="O484" i="32"/>
  <c r="L484" i="32"/>
  <c r="K484" i="32"/>
  <c r="Q484" i="32" s="1"/>
  <c r="J484" i="32"/>
  <c r="P484" i="32" s="1"/>
  <c r="U482" i="32"/>
  <c r="T482" i="32"/>
  <c r="S482" i="32"/>
  <c r="Q482" i="32"/>
  <c r="P482" i="32"/>
  <c r="O482" i="32"/>
  <c r="L482" i="32"/>
  <c r="R482" i="32" s="1"/>
  <c r="K482" i="32"/>
  <c r="J482" i="32"/>
  <c r="U481" i="32"/>
  <c r="T481" i="32"/>
  <c r="S481" i="32"/>
  <c r="O481" i="32"/>
  <c r="L481" i="32"/>
  <c r="R481" i="32" s="1"/>
  <c r="K481" i="32"/>
  <c r="Q481" i="32" s="1"/>
  <c r="J481" i="32"/>
  <c r="P481" i="32" s="1"/>
  <c r="U480" i="32"/>
  <c r="T480" i="32"/>
  <c r="S480" i="32"/>
  <c r="R480" i="32"/>
  <c r="Q480" i="32"/>
  <c r="P480" i="32"/>
  <c r="O480" i="32"/>
  <c r="L480" i="32"/>
  <c r="K480" i="32"/>
  <c r="J480" i="32"/>
  <c r="U460" i="32"/>
  <c r="T460" i="32"/>
  <c r="S460" i="32"/>
  <c r="R460" i="32"/>
  <c r="Q460" i="32"/>
  <c r="P460" i="32"/>
  <c r="O460" i="32"/>
  <c r="L460" i="32"/>
  <c r="K460" i="32"/>
  <c r="J460" i="32"/>
  <c r="U458" i="32"/>
  <c r="T458" i="32"/>
  <c r="S458" i="32"/>
  <c r="O458" i="32"/>
  <c r="L458" i="32"/>
  <c r="R458" i="32" s="1"/>
  <c r="K458" i="32"/>
  <c r="Q458" i="32" s="1"/>
  <c r="J458" i="32"/>
  <c r="P458" i="32" s="1"/>
  <c r="U457" i="32"/>
  <c r="T457" i="32"/>
  <c r="S457" i="32"/>
  <c r="O457" i="32"/>
  <c r="L457" i="32"/>
  <c r="R457" i="32" s="1"/>
  <c r="K457" i="32"/>
  <c r="Q457" i="32" s="1"/>
  <c r="J457" i="32"/>
  <c r="P457" i="32" s="1"/>
  <c r="U456" i="32"/>
  <c r="T456" i="32"/>
  <c r="S456" i="32"/>
  <c r="P456" i="32"/>
  <c r="O456" i="32"/>
  <c r="L456" i="32"/>
  <c r="R456" i="32" s="1"/>
  <c r="K456" i="32"/>
  <c r="Q456" i="32" s="1"/>
  <c r="J456" i="32"/>
  <c r="U455" i="32"/>
  <c r="T455" i="32"/>
  <c r="S455" i="32"/>
  <c r="O455" i="32"/>
  <c r="L455" i="32"/>
  <c r="R455" i="32" s="1"/>
  <c r="K455" i="32"/>
  <c r="Q455" i="32" s="1"/>
  <c r="J455" i="32"/>
  <c r="P455" i="32" s="1"/>
  <c r="U454" i="32"/>
  <c r="T454" i="32"/>
  <c r="S454" i="32"/>
  <c r="R454" i="32"/>
  <c r="Q454" i="32"/>
  <c r="O454" i="32"/>
  <c r="L454" i="32"/>
  <c r="K454" i="32"/>
  <c r="J454" i="32"/>
  <c r="P454" i="32" s="1"/>
  <c r="U453" i="32"/>
  <c r="T453" i="32"/>
  <c r="S453" i="32"/>
  <c r="R453" i="32"/>
  <c r="Q453" i="32"/>
  <c r="O453" i="32"/>
  <c r="L453" i="32"/>
  <c r="K453" i="32"/>
  <c r="J453" i="32"/>
  <c r="P453" i="32" s="1"/>
  <c r="U452" i="32"/>
  <c r="T452" i="32"/>
  <c r="S452" i="32"/>
  <c r="O452" i="32"/>
  <c r="L452" i="32"/>
  <c r="R452" i="32" s="1"/>
  <c r="K452" i="32"/>
  <c r="Q452" i="32" s="1"/>
  <c r="J452" i="32"/>
  <c r="P452" i="32" s="1"/>
  <c r="U451" i="32"/>
  <c r="T451" i="32"/>
  <c r="S451" i="32"/>
  <c r="R451" i="32"/>
  <c r="Q451" i="32"/>
  <c r="P451" i="32"/>
  <c r="O451" i="32"/>
  <c r="L451" i="32"/>
  <c r="K451" i="32"/>
  <c r="J451" i="32"/>
  <c r="U425" i="32"/>
  <c r="T425" i="32"/>
  <c r="S425" i="32"/>
  <c r="O425" i="32"/>
  <c r="L425" i="32"/>
  <c r="R425" i="32" s="1"/>
  <c r="K425" i="32"/>
  <c r="Q425" i="32" s="1"/>
  <c r="J425" i="32"/>
  <c r="P425" i="32" s="1"/>
  <c r="U423" i="32"/>
  <c r="T423" i="32"/>
  <c r="S423" i="32"/>
  <c r="P423" i="32"/>
  <c r="O423" i="32"/>
  <c r="L423" i="32"/>
  <c r="R423" i="32" s="1"/>
  <c r="K423" i="32"/>
  <c r="Q423" i="32" s="1"/>
  <c r="J423" i="32"/>
  <c r="U422" i="32"/>
  <c r="T422" i="32"/>
  <c r="S422" i="32"/>
  <c r="O422" i="32"/>
  <c r="L422" i="32"/>
  <c r="R422" i="32" s="1"/>
  <c r="K422" i="32"/>
  <c r="Q422" i="32" s="1"/>
  <c r="J422" i="32"/>
  <c r="P422" i="32" s="1"/>
  <c r="U421" i="32"/>
  <c r="T421" i="32"/>
  <c r="S421" i="32"/>
  <c r="R421" i="32"/>
  <c r="Q421" i="32"/>
  <c r="O421" i="32"/>
  <c r="L421" i="32"/>
  <c r="K421" i="32"/>
  <c r="J421" i="32"/>
  <c r="P421" i="32" s="1"/>
  <c r="U420" i="32"/>
  <c r="T420" i="32"/>
  <c r="S420" i="32"/>
  <c r="P420" i="32"/>
  <c r="O420" i="32"/>
  <c r="L420" i="32"/>
  <c r="R420" i="32" s="1"/>
  <c r="K420" i="32"/>
  <c r="Q420" i="32" s="1"/>
  <c r="J420" i="32"/>
  <c r="U419" i="32"/>
  <c r="T419" i="32"/>
  <c r="S419" i="32"/>
  <c r="O419" i="32"/>
  <c r="L419" i="32"/>
  <c r="R419" i="32" s="1"/>
  <c r="K419" i="32"/>
  <c r="Q419" i="32" s="1"/>
  <c r="J419" i="32"/>
  <c r="P419" i="32" s="1"/>
  <c r="U418" i="32"/>
  <c r="T418" i="32"/>
  <c r="S418" i="32"/>
  <c r="R418" i="32"/>
  <c r="Q418" i="32"/>
  <c r="P418" i="32"/>
  <c r="O418" i="32"/>
  <c r="L418" i="32"/>
  <c r="K418" i="32"/>
  <c r="J418" i="32"/>
  <c r="U417" i="32"/>
  <c r="T417" i="32"/>
  <c r="S417" i="32"/>
  <c r="P417" i="32"/>
  <c r="O417" i="32"/>
  <c r="L417" i="32"/>
  <c r="R417" i="32" s="1"/>
  <c r="K417" i="32"/>
  <c r="Q417" i="32" s="1"/>
  <c r="J417" i="32"/>
  <c r="U416" i="32"/>
  <c r="T416" i="32"/>
  <c r="S416" i="32"/>
  <c r="O416" i="32"/>
  <c r="L416" i="32"/>
  <c r="R416" i="32" s="1"/>
  <c r="K416" i="32"/>
  <c r="Q416" i="32" s="1"/>
  <c r="J416" i="32"/>
  <c r="P416" i="32" s="1"/>
  <c r="U404" i="32"/>
  <c r="T404" i="32"/>
  <c r="S404" i="32"/>
  <c r="R404" i="32"/>
  <c r="O404" i="32"/>
  <c r="L404" i="32"/>
  <c r="K404" i="32"/>
  <c r="Q404" i="32" s="1"/>
  <c r="J404" i="32"/>
  <c r="P404" i="32" s="1"/>
  <c r="U403" i="32"/>
  <c r="T403" i="32"/>
  <c r="S403" i="32"/>
  <c r="Q403" i="32"/>
  <c r="P403" i="32"/>
  <c r="O403" i="32"/>
  <c r="L403" i="32"/>
  <c r="R403" i="32" s="1"/>
  <c r="K403" i="32"/>
  <c r="J403" i="32"/>
  <c r="U402" i="32"/>
  <c r="T402" i="32"/>
  <c r="S402" i="32"/>
  <c r="O402" i="32"/>
  <c r="L402" i="32"/>
  <c r="R402" i="32" s="1"/>
  <c r="K402" i="32"/>
  <c r="Q402" i="32" s="1"/>
  <c r="J402" i="32"/>
  <c r="P402" i="32" s="1"/>
  <c r="U399" i="32"/>
  <c r="T399" i="32"/>
  <c r="S399" i="32"/>
  <c r="R399" i="32"/>
  <c r="Q399" i="32"/>
  <c r="P399" i="32"/>
  <c r="O399" i="32"/>
  <c r="L399" i="32"/>
  <c r="K399" i="32"/>
  <c r="J399" i="32"/>
  <c r="U398" i="32"/>
  <c r="T398" i="32"/>
  <c r="S398" i="32"/>
  <c r="Q398" i="32"/>
  <c r="P398" i="32"/>
  <c r="O398" i="32"/>
  <c r="L398" i="32"/>
  <c r="R398" i="32" s="1"/>
  <c r="K398" i="32"/>
  <c r="J398" i="32"/>
  <c r="U397" i="32"/>
  <c r="T397" i="32"/>
  <c r="S397" i="32"/>
  <c r="O397" i="32"/>
  <c r="L397" i="32"/>
  <c r="R397" i="32" s="1"/>
  <c r="K397" i="32"/>
  <c r="Q397" i="32" s="1"/>
  <c r="J397" i="32"/>
  <c r="P397" i="32" s="1"/>
  <c r="U395" i="32"/>
  <c r="T395" i="32"/>
  <c r="S395" i="32"/>
  <c r="R395" i="32"/>
  <c r="Q395" i="32"/>
  <c r="P395" i="32"/>
  <c r="O395" i="32"/>
  <c r="L395" i="32"/>
  <c r="K395" i="32"/>
  <c r="J395" i="32"/>
  <c r="U394" i="32"/>
  <c r="T394" i="32"/>
  <c r="S394" i="32"/>
  <c r="O394" i="32"/>
  <c r="L394" i="32"/>
  <c r="R394" i="32" s="1"/>
  <c r="K394" i="32"/>
  <c r="Q394" i="32" s="1"/>
  <c r="J394" i="32"/>
  <c r="P394" i="32" s="1"/>
  <c r="U393" i="32"/>
  <c r="T393" i="32"/>
  <c r="S393" i="32"/>
  <c r="R393" i="32"/>
  <c r="O393" i="32"/>
  <c r="L393" i="32"/>
  <c r="K393" i="32"/>
  <c r="Q393" i="32" s="1"/>
  <c r="J393" i="32"/>
  <c r="P393" i="32" s="1"/>
  <c r="U390" i="32"/>
  <c r="T390" i="32"/>
  <c r="S390" i="32"/>
  <c r="R390" i="32"/>
  <c r="O390" i="32"/>
  <c r="L390" i="32"/>
  <c r="K390" i="32"/>
  <c r="Q390" i="32" s="1"/>
  <c r="J390" i="32"/>
  <c r="P390" i="32" s="1"/>
  <c r="U389" i="32"/>
  <c r="T389" i="32"/>
  <c r="S389" i="32"/>
  <c r="O389" i="32"/>
  <c r="L389" i="32"/>
  <c r="R389" i="32" s="1"/>
  <c r="K389" i="32"/>
  <c r="Q389" i="32" s="1"/>
  <c r="J389" i="32"/>
  <c r="P389" i="32" s="1"/>
  <c r="U388" i="32"/>
  <c r="T388" i="32"/>
  <c r="S388" i="32"/>
  <c r="R388" i="32"/>
  <c r="Q388" i="32"/>
  <c r="P388" i="32"/>
  <c r="O388" i="32"/>
  <c r="L388" i="32"/>
  <c r="K388" i="32"/>
  <c r="J388" i="32"/>
  <c r="U385" i="32"/>
  <c r="T385" i="32"/>
  <c r="S385" i="32"/>
  <c r="O385" i="32"/>
  <c r="L385" i="32"/>
  <c r="R385" i="32" s="1"/>
  <c r="K385" i="32"/>
  <c r="Q385" i="32" s="1"/>
  <c r="J385" i="32"/>
  <c r="P385" i="32" s="1"/>
  <c r="U384" i="32"/>
  <c r="T384" i="32"/>
  <c r="S384" i="32"/>
  <c r="O384" i="32"/>
  <c r="L384" i="32"/>
  <c r="R384" i="32" s="1"/>
  <c r="K384" i="32"/>
  <c r="Q384" i="32" s="1"/>
  <c r="J384" i="32"/>
  <c r="P384" i="32" s="1"/>
  <c r="U372" i="32"/>
  <c r="T372" i="32"/>
  <c r="S372" i="32"/>
  <c r="O372" i="32"/>
  <c r="L372" i="32"/>
  <c r="R372" i="32" s="1"/>
  <c r="K372" i="32"/>
  <c r="Q372" i="32" s="1"/>
  <c r="J372" i="32"/>
  <c r="P372" i="32" s="1"/>
  <c r="U371" i="32"/>
  <c r="T371" i="32"/>
  <c r="S371" i="32"/>
  <c r="R371" i="32"/>
  <c r="Q371" i="32"/>
  <c r="P371" i="32"/>
  <c r="O371" i="32"/>
  <c r="L371" i="32"/>
  <c r="K371" i="32"/>
  <c r="J371" i="32"/>
  <c r="U370" i="32"/>
  <c r="T370" i="32"/>
  <c r="S370" i="32"/>
  <c r="O370" i="32"/>
  <c r="L370" i="32"/>
  <c r="R370" i="32" s="1"/>
  <c r="K370" i="32"/>
  <c r="Q370" i="32" s="1"/>
  <c r="J370" i="32"/>
  <c r="P370" i="32" s="1"/>
  <c r="U367" i="32"/>
  <c r="T367" i="32"/>
  <c r="S367" i="32"/>
  <c r="R367" i="32"/>
  <c r="Q367" i="32"/>
  <c r="O367" i="32"/>
  <c r="L367" i="32"/>
  <c r="K367" i="32"/>
  <c r="J367" i="32"/>
  <c r="P367" i="32" s="1"/>
  <c r="U366" i="32"/>
  <c r="T366" i="32"/>
  <c r="S366" i="32"/>
  <c r="O366" i="32"/>
  <c r="L366" i="32"/>
  <c r="R366" i="32" s="1"/>
  <c r="K366" i="32"/>
  <c r="Q366" i="32" s="1"/>
  <c r="J366" i="32"/>
  <c r="P366" i="32" s="1"/>
  <c r="U365" i="32"/>
  <c r="T365" i="32"/>
  <c r="S365" i="32"/>
  <c r="O365" i="32"/>
  <c r="L365" i="32"/>
  <c r="R365" i="32" s="1"/>
  <c r="K365" i="32"/>
  <c r="Q365" i="32" s="1"/>
  <c r="J365" i="32"/>
  <c r="P365" i="32" s="1"/>
  <c r="U363" i="32"/>
  <c r="T363" i="32"/>
  <c r="S363" i="32"/>
  <c r="R363" i="32"/>
  <c r="Q363" i="32"/>
  <c r="P363" i="32"/>
  <c r="O363" i="32"/>
  <c r="L363" i="32"/>
  <c r="K363" i="32"/>
  <c r="J363" i="32"/>
  <c r="U362" i="32"/>
  <c r="T362" i="32"/>
  <c r="S362" i="32"/>
  <c r="O362" i="32"/>
  <c r="L362" i="32"/>
  <c r="R362" i="32" s="1"/>
  <c r="K362" i="32"/>
  <c r="Q362" i="32" s="1"/>
  <c r="J362" i="32"/>
  <c r="P362" i="32" s="1"/>
  <c r="U361" i="32"/>
  <c r="T361" i="32"/>
  <c r="S361" i="32"/>
  <c r="O361" i="32"/>
  <c r="L361" i="32"/>
  <c r="R361" i="32" s="1"/>
  <c r="K361" i="32"/>
  <c r="Q361" i="32" s="1"/>
  <c r="J361" i="32"/>
  <c r="P361" i="32" s="1"/>
  <c r="U358" i="32"/>
  <c r="T358" i="32"/>
  <c r="S358" i="32"/>
  <c r="P358" i="32"/>
  <c r="O358" i="32"/>
  <c r="L358" i="32"/>
  <c r="R358" i="32" s="1"/>
  <c r="K358" i="32"/>
  <c r="Q358" i="32" s="1"/>
  <c r="J358" i="32"/>
  <c r="U357" i="32"/>
  <c r="T357" i="32"/>
  <c r="S357" i="32"/>
  <c r="O357" i="32"/>
  <c r="L357" i="32"/>
  <c r="R357" i="32" s="1"/>
  <c r="K357" i="32"/>
  <c r="Q357" i="32" s="1"/>
  <c r="J357" i="32"/>
  <c r="P357" i="32" s="1"/>
  <c r="U356" i="32"/>
  <c r="T356" i="32"/>
  <c r="S356" i="32"/>
  <c r="R356" i="32"/>
  <c r="Q356" i="32"/>
  <c r="O356" i="32"/>
  <c r="L356" i="32"/>
  <c r="K356" i="32"/>
  <c r="J356" i="32"/>
  <c r="P356" i="32" s="1"/>
  <c r="U353" i="32"/>
  <c r="T353" i="32"/>
  <c r="S353" i="32"/>
  <c r="P353" i="32"/>
  <c r="O353" i="32"/>
  <c r="L353" i="32"/>
  <c r="R353" i="32" s="1"/>
  <c r="K353" i="32"/>
  <c r="Q353" i="32" s="1"/>
  <c r="J353" i="32"/>
  <c r="U352" i="32"/>
  <c r="T352" i="32"/>
  <c r="S352" i="32"/>
  <c r="O352" i="32"/>
  <c r="L352" i="32"/>
  <c r="R352" i="32" s="1"/>
  <c r="K352" i="32"/>
  <c r="Q352" i="32" s="1"/>
  <c r="J352" i="32"/>
  <c r="P352" i="32" s="1"/>
  <c r="U340" i="32"/>
  <c r="T340" i="32"/>
  <c r="S340" i="32"/>
  <c r="O340" i="32"/>
  <c r="L340" i="32"/>
  <c r="R340" i="32" s="1"/>
  <c r="K340" i="32"/>
  <c r="Q340" i="32" s="1"/>
  <c r="J340" i="32"/>
  <c r="P340" i="32" s="1"/>
  <c r="U339" i="32"/>
  <c r="T339" i="32"/>
  <c r="S339" i="32"/>
  <c r="Q339" i="32"/>
  <c r="P339" i="32"/>
  <c r="O339" i="32"/>
  <c r="L339" i="32"/>
  <c r="R339" i="32" s="1"/>
  <c r="K339" i="32"/>
  <c r="J339" i="32"/>
  <c r="U338" i="32"/>
  <c r="T338" i="32"/>
  <c r="S338" i="32"/>
  <c r="O338" i="32"/>
  <c r="L338" i="32"/>
  <c r="R338" i="32" s="1"/>
  <c r="K338" i="32"/>
  <c r="Q338" i="32" s="1"/>
  <c r="J338" i="32"/>
  <c r="P338" i="32" s="1"/>
  <c r="U335" i="32"/>
  <c r="T335" i="32"/>
  <c r="S335" i="32"/>
  <c r="R335" i="32"/>
  <c r="O335" i="32"/>
  <c r="L335" i="32"/>
  <c r="K335" i="32"/>
  <c r="Q335" i="32" s="1"/>
  <c r="J335" i="32"/>
  <c r="P335" i="32" s="1"/>
  <c r="U334" i="32"/>
  <c r="T334" i="32"/>
  <c r="S334" i="32"/>
  <c r="P334" i="32"/>
  <c r="O334" i="32"/>
  <c r="L334" i="32"/>
  <c r="R334" i="32" s="1"/>
  <c r="K334" i="32"/>
  <c r="Q334" i="32" s="1"/>
  <c r="J334" i="32"/>
  <c r="U333" i="32"/>
  <c r="T333" i="32"/>
  <c r="S333" i="32"/>
  <c r="O333" i="32"/>
  <c r="L333" i="32"/>
  <c r="R333" i="32" s="1"/>
  <c r="K333" i="32"/>
  <c r="Q333" i="32" s="1"/>
  <c r="J333" i="32"/>
  <c r="P333" i="32" s="1"/>
  <c r="U331" i="32"/>
  <c r="T331" i="32"/>
  <c r="S331" i="32"/>
  <c r="R331" i="32"/>
  <c r="Q331" i="32"/>
  <c r="P331" i="32"/>
  <c r="O331" i="32"/>
  <c r="L331" i="32"/>
  <c r="K331" i="32"/>
  <c r="J331" i="32"/>
  <c r="U330" i="32"/>
  <c r="T330" i="32"/>
  <c r="S330" i="32"/>
  <c r="P330" i="32"/>
  <c r="O330" i="32"/>
  <c r="L330" i="32"/>
  <c r="R330" i="32" s="1"/>
  <c r="K330" i="32"/>
  <c r="Q330" i="32" s="1"/>
  <c r="J330" i="32"/>
  <c r="U329" i="32"/>
  <c r="T329" i="32"/>
  <c r="S329" i="32"/>
  <c r="O329" i="32"/>
  <c r="L329" i="32"/>
  <c r="R329" i="32" s="1"/>
  <c r="K329" i="32"/>
  <c r="Q329" i="32" s="1"/>
  <c r="J329" i="32"/>
  <c r="P329" i="32" s="1"/>
  <c r="U326" i="32"/>
  <c r="T326" i="32"/>
  <c r="S326" i="32"/>
  <c r="Q326" i="32"/>
  <c r="P326" i="32"/>
  <c r="O326" i="32"/>
  <c r="L326" i="32"/>
  <c r="R326" i="32" s="1"/>
  <c r="K326" i="32"/>
  <c r="J326" i="32"/>
  <c r="U325" i="32"/>
  <c r="T325" i="32"/>
  <c r="S325" i="32"/>
  <c r="O325" i="32"/>
  <c r="L325" i="32"/>
  <c r="R325" i="32" s="1"/>
  <c r="K325" i="32"/>
  <c r="Q325" i="32" s="1"/>
  <c r="J325" i="32"/>
  <c r="P325" i="32" s="1"/>
  <c r="U324" i="32"/>
  <c r="T324" i="32"/>
  <c r="S324" i="32"/>
  <c r="R324" i="32"/>
  <c r="O324" i="32"/>
  <c r="L324" i="32"/>
  <c r="K324" i="32"/>
  <c r="Q324" i="32" s="1"/>
  <c r="J324" i="32"/>
  <c r="P324" i="32" s="1"/>
  <c r="U321" i="32"/>
  <c r="T321" i="32"/>
  <c r="S321" i="32"/>
  <c r="R321" i="32"/>
  <c r="Q321" i="32"/>
  <c r="O321" i="32"/>
  <c r="L321" i="32"/>
  <c r="K321" i="32"/>
  <c r="J321" i="32"/>
  <c r="P321" i="32" s="1"/>
  <c r="U320" i="32"/>
  <c r="T320" i="32"/>
  <c r="S320" i="32"/>
  <c r="O320" i="32"/>
  <c r="L320" i="32"/>
  <c r="R320" i="32" s="1"/>
  <c r="K320" i="32"/>
  <c r="Q320" i="32" s="1"/>
  <c r="J320" i="32"/>
  <c r="P320" i="32" s="1"/>
  <c r="U308" i="32"/>
  <c r="T308" i="32"/>
  <c r="S308" i="32"/>
  <c r="O308" i="32"/>
  <c r="L308" i="32"/>
  <c r="R308" i="32" s="1"/>
  <c r="K308" i="32"/>
  <c r="Q308" i="32" s="1"/>
  <c r="J308" i="32"/>
  <c r="P308" i="32" s="1"/>
  <c r="U307" i="32"/>
  <c r="T307" i="32"/>
  <c r="S307" i="32"/>
  <c r="R307" i="32"/>
  <c r="Q307" i="32"/>
  <c r="P307" i="32"/>
  <c r="O307" i="32"/>
  <c r="L307" i="32"/>
  <c r="K307" i="32"/>
  <c r="J307" i="32"/>
  <c r="U306" i="32"/>
  <c r="T306" i="32"/>
  <c r="S306" i="32"/>
  <c r="O306" i="32"/>
  <c r="L306" i="32"/>
  <c r="R306" i="32" s="1"/>
  <c r="K306" i="32"/>
  <c r="Q306" i="32" s="1"/>
  <c r="J306" i="32"/>
  <c r="P306" i="32" s="1"/>
  <c r="U303" i="32"/>
  <c r="T303" i="32"/>
  <c r="S303" i="32"/>
  <c r="O303" i="32"/>
  <c r="L303" i="32"/>
  <c r="R303" i="32" s="1"/>
  <c r="K303" i="32"/>
  <c r="Q303" i="32" s="1"/>
  <c r="J303" i="32"/>
  <c r="P303" i="32" s="1"/>
  <c r="U302" i="32"/>
  <c r="T302" i="32"/>
  <c r="S302" i="32"/>
  <c r="P302" i="32"/>
  <c r="O302" i="32"/>
  <c r="L302" i="32"/>
  <c r="R302" i="32" s="1"/>
  <c r="K302" i="32"/>
  <c r="Q302" i="32" s="1"/>
  <c r="J302" i="32"/>
  <c r="U301" i="32"/>
  <c r="T301" i="32"/>
  <c r="S301" i="32"/>
  <c r="O301" i="32"/>
  <c r="L301" i="32"/>
  <c r="R301" i="32" s="1"/>
  <c r="K301" i="32"/>
  <c r="Q301" i="32" s="1"/>
  <c r="J301" i="32"/>
  <c r="P301" i="32" s="1"/>
  <c r="U299" i="32"/>
  <c r="T299" i="32"/>
  <c r="S299" i="32"/>
  <c r="R299" i="32"/>
  <c r="Q299" i="32"/>
  <c r="O299" i="32"/>
  <c r="L299" i="32"/>
  <c r="K299" i="32"/>
  <c r="J299" i="32"/>
  <c r="P299" i="32" s="1"/>
  <c r="U298" i="32"/>
  <c r="T298" i="32"/>
  <c r="S298" i="32"/>
  <c r="R298" i="32"/>
  <c r="Q298" i="32"/>
  <c r="O298" i="32"/>
  <c r="L298" i="32"/>
  <c r="K298" i="32"/>
  <c r="J298" i="32"/>
  <c r="P298" i="32" s="1"/>
  <c r="U297" i="32"/>
  <c r="T297" i="32"/>
  <c r="S297" i="32"/>
  <c r="O297" i="32"/>
  <c r="L297" i="32"/>
  <c r="R297" i="32" s="1"/>
  <c r="K297" i="32"/>
  <c r="Q297" i="32" s="1"/>
  <c r="J297" i="32"/>
  <c r="P297" i="32" s="1"/>
  <c r="U294" i="32"/>
  <c r="T294" i="32"/>
  <c r="S294" i="32"/>
  <c r="R294" i="32"/>
  <c r="Q294" i="32"/>
  <c r="P294" i="32"/>
  <c r="O294" i="32"/>
  <c r="L294" i="32"/>
  <c r="K294" i="32"/>
  <c r="J294" i="32"/>
  <c r="U293" i="32"/>
  <c r="T293" i="32"/>
  <c r="S293" i="32"/>
  <c r="P293" i="32"/>
  <c r="O293" i="32"/>
  <c r="L293" i="32"/>
  <c r="R293" i="32" s="1"/>
  <c r="K293" i="32"/>
  <c r="Q293" i="32" s="1"/>
  <c r="J293" i="32"/>
  <c r="U292" i="32"/>
  <c r="T292" i="32"/>
  <c r="S292" i="32"/>
  <c r="O292" i="32"/>
  <c r="L292" i="32"/>
  <c r="R292" i="32" s="1"/>
  <c r="K292" i="32"/>
  <c r="Q292" i="32" s="1"/>
  <c r="J292" i="32"/>
  <c r="P292" i="32" s="1"/>
  <c r="U289" i="32"/>
  <c r="T289" i="32"/>
  <c r="S289" i="32"/>
  <c r="R289" i="32"/>
  <c r="Q289" i="32"/>
  <c r="P289" i="32"/>
  <c r="O289" i="32"/>
  <c r="L289" i="32"/>
  <c r="K289" i="32"/>
  <c r="J289" i="32"/>
  <c r="U288" i="32"/>
  <c r="T288" i="32"/>
  <c r="S288" i="32"/>
  <c r="O288" i="32"/>
  <c r="L288" i="32"/>
  <c r="R288" i="32" s="1"/>
  <c r="K288" i="32"/>
  <c r="Q288" i="32" s="1"/>
  <c r="J288" i="32"/>
  <c r="P288" i="32" s="1"/>
  <c r="U276" i="32"/>
  <c r="T276" i="32"/>
  <c r="S276" i="32"/>
  <c r="O276" i="32"/>
  <c r="L276" i="32"/>
  <c r="R276" i="32" s="1"/>
  <c r="K276" i="32"/>
  <c r="Q276" i="32" s="1"/>
  <c r="J276" i="32"/>
  <c r="P276" i="32" s="1"/>
  <c r="U275" i="32"/>
  <c r="T275" i="32"/>
  <c r="S275" i="32"/>
  <c r="R275" i="32"/>
  <c r="Q275" i="32"/>
  <c r="P275" i="32"/>
  <c r="O275" i="32"/>
  <c r="L275" i="32"/>
  <c r="K275" i="32"/>
  <c r="J275" i="32"/>
  <c r="U274" i="32"/>
  <c r="T274" i="32"/>
  <c r="S274" i="32"/>
  <c r="Q274" i="32"/>
  <c r="O274" i="32"/>
  <c r="L274" i="32"/>
  <c r="R274" i="32" s="1"/>
  <c r="K274" i="32"/>
  <c r="J274" i="32"/>
  <c r="P274" i="32" s="1"/>
  <c r="U271" i="32"/>
  <c r="T271" i="32"/>
  <c r="S271" i="32"/>
  <c r="O271" i="32"/>
  <c r="L271" i="32"/>
  <c r="R271" i="32" s="1"/>
  <c r="K271" i="32"/>
  <c r="Q271" i="32" s="1"/>
  <c r="J271" i="32"/>
  <c r="P271" i="32" s="1"/>
  <c r="U270" i="32"/>
  <c r="T270" i="32"/>
  <c r="S270" i="32"/>
  <c r="R270" i="32"/>
  <c r="Q270" i="32"/>
  <c r="P270" i="32"/>
  <c r="O270" i="32"/>
  <c r="L270" i="32"/>
  <c r="K270" i="32"/>
  <c r="J270" i="32"/>
  <c r="U269" i="32"/>
  <c r="T269" i="32"/>
  <c r="S269" i="32"/>
  <c r="O269" i="32"/>
  <c r="L269" i="32"/>
  <c r="R269" i="32" s="1"/>
  <c r="K269" i="32"/>
  <c r="Q269" i="32" s="1"/>
  <c r="J269" i="32"/>
  <c r="P269" i="32" s="1"/>
  <c r="U267" i="32"/>
  <c r="T267" i="32"/>
  <c r="S267" i="32"/>
  <c r="R267" i="32"/>
  <c r="O267" i="32"/>
  <c r="L267" i="32"/>
  <c r="K267" i="32"/>
  <c r="Q267" i="32" s="1"/>
  <c r="J267" i="32"/>
  <c r="P267" i="32" s="1"/>
  <c r="U266" i="32"/>
  <c r="T266" i="32"/>
  <c r="S266" i="32"/>
  <c r="R266" i="32"/>
  <c r="Q266" i="32"/>
  <c r="O266" i="32"/>
  <c r="L266" i="32"/>
  <c r="K266" i="32"/>
  <c r="J266" i="32"/>
  <c r="P266" i="32" s="1"/>
  <c r="U265" i="32"/>
  <c r="T265" i="32"/>
  <c r="S265" i="32"/>
  <c r="O265" i="32"/>
  <c r="L265" i="32"/>
  <c r="R265" i="32" s="1"/>
  <c r="K265" i="32"/>
  <c r="Q265" i="32" s="1"/>
  <c r="J265" i="32"/>
  <c r="P265" i="32" s="1"/>
  <c r="U262" i="32"/>
  <c r="T262" i="32"/>
  <c r="S262" i="32"/>
  <c r="R262" i="32"/>
  <c r="Q262" i="32"/>
  <c r="P262" i="32"/>
  <c r="O262" i="32"/>
  <c r="L262" i="32"/>
  <c r="K262" i="32"/>
  <c r="J262" i="32"/>
  <c r="U261" i="32"/>
  <c r="T261" i="32"/>
  <c r="S261" i="32"/>
  <c r="O261" i="32"/>
  <c r="L261" i="32"/>
  <c r="R261" i="32" s="1"/>
  <c r="K261" i="32"/>
  <c r="Q261" i="32" s="1"/>
  <c r="J261" i="32"/>
  <c r="P261" i="32" s="1"/>
  <c r="U260" i="32"/>
  <c r="T260" i="32"/>
  <c r="S260" i="32"/>
  <c r="O260" i="32"/>
  <c r="L260" i="32"/>
  <c r="R260" i="32" s="1"/>
  <c r="K260" i="32"/>
  <c r="Q260" i="32" s="1"/>
  <c r="J260" i="32"/>
  <c r="P260" i="32" s="1"/>
  <c r="U257" i="32"/>
  <c r="T257" i="32"/>
  <c r="S257" i="32"/>
  <c r="Q257" i="32"/>
  <c r="P257" i="32"/>
  <c r="O257" i="32"/>
  <c r="L257" i="32"/>
  <c r="R257" i="32" s="1"/>
  <c r="K257" i="32"/>
  <c r="J257" i="32"/>
  <c r="U256" i="32"/>
  <c r="T256" i="32"/>
  <c r="S256" i="32"/>
  <c r="P256" i="32"/>
  <c r="O256" i="32"/>
  <c r="L256" i="32"/>
  <c r="R256" i="32" s="1"/>
  <c r="K256" i="32"/>
  <c r="Q256" i="32" s="1"/>
  <c r="J256" i="32"/>
  <c r="U244" i="32"/>
  <c r="T244" i="32"/>
  <c r="S244" i="32"/>
  <c r="O244" i="32"/>
  <c r="L244" i="32"/>
  <c r="R244" i="32" s="1"/>
  <c r="K244" i="32"/>
  <c r="Q244" i="32" s="1"/>
  <c r="J244" i="32"/>
  <c r="P244" i="32" s="1"/>
  <c r="U243" i="32"/>
  <c r="T243" i="32"/>
  <c r="S243" i="32"/>
  <c r="R243" i="32"/>
  <c r="Q243" i="32"/>
  <c r="O243" i="32"/>
  <c r="L243" i="32"/>
  <c r="K243" i="32"/>
  <c r="J243" i="32"/>
  <c r="P243" i="32" s="1"/>
  <c r="U242" i="32"/>
  <c r="T242" i="32"/>
  <c r="S242" i="32"/>
  <c r="P242" i="32"/>
  <c r="O242" i="32"/>
  <c r="L242" i="32"/>
  <c r="R242" i="32" s="1"/>
  <c r="K242" i="32"/>
  <c r="Q242" i="32" s="1"/>
  <c r="J242" i="32"/>
  <c r="U239" i="32"/>
  <c r="T239" i="32"/>
  <c r="S239" i="32"/>
  <c r="O239" i="32"/>
  <c r="L239" i="32"/>
  <c r="R239" i="32" s="1"/>
  <c r="K239" i="32"/>
  <c r="Q239" i="32" s="1"/>
  <c r="J239" i="32"/>
  <c r="P239" i="32" s="1"/>
  <c r="U238" i="32"/>
  <c r="T238" i="32"/>
  <c r="S238" i="32"/>
  <c r="R238" i="32"/>
  <c r="Q238" i="32"/>
  <c r="P238" i="32"/>
  <c r="O238" i="32"/>
  <c r="L238" i="32"/>
  <c r="K238" i="32"/>
  <c r="J238" i="32"/>
  <c r="U237" i="32"/>
  <c r="T237" i="32"/>
  <c r="S237" i="32"/>
  <c r="P237" i="32"/>
  <c r="O237" i="32"/>
  <c r="L237" i="32"/>
  <c r="R237" i="32" s="1"/>
  <c r="K237" i="32"/>
  <c r="Q237" i="32" s="1"/>
  <c r="J237" i="32"/>
  <c r="U235" i="32"/>
  <c r="T235" i="32"/>
  <c r="S235" i="32"/>
  <c r="O235" i="32"/>
  <c r="L235" i="32"/>
  <c r="R235" i="32" s="1"/>
  <c r="K235" i="32"/>
  <c r="Q235" i="32" s="1"/>
  <c r="J235" i="32"/>
  <c r="P235" i="32" s="1"/>
  <c r="U234" i="32"/>
  <c r="T234" i="32"/>
  <c r="S234" i="32"/>
  <c r="Q234" i="32"/>
  <c r="P234" i="32"/>
  <c r="O234" i="32"/>
  <c r="L234" i="32"/>
  <c r="R234" i="32" s="1"/>
  <c r="K234" i="32"/>
  <c r="J234" i="32"/>
  <c r="U233" i="32"/>
  <c r="T233" i="32"/>
  <c r="S233" i="32"/>
  <c r="O233" i="32"/>
  <c r="L233" i="32"/>
  <c r="R233" i="32" s="1"/>
  <c r="K233" i="32"/>
  <c r="Q233" i="32" s="1"/>
  <c r="J233" i="32"/>
  <c r="P233" i="32" s="1"/>
  <c r="U230" i="32"/>
  <c r="T230" i="32"/>
  <c r="S230" i="32"/>
  <c r="R230" i="32"/>
  <c r="Q230" i="32"/>
  <c r="O230" i="32"/>
  <c r="L230" i="32"/>
  <c r="K230" i="32"/>
  <c r="J230" i="32"/>
  <c r="P230" i="32" s="1"/>
  <c r="U229" i="32"/>
  <c r="T229" i="32"/>
  <c r="S229" i="32"/>
  <c r="R229" i="32"/>
  <c r="O229" i="32"/>
  <c r="L229" i="32"/>
  <c r="K229" i="32"/>
  <c r="Q229" i="32" s="1"/>
  <c r="J229" i="32"/>
  <c r="P229" i="32" s="1"/>
  <c r="U228" i="32"/>
  <c r="T228" i="32"/>
  <c r="S228" i="32"/>
  <c r="O228" i="32"/>
  <c r="L228" i="32"/>
  <c r="R228" i="32" s="1"/>
  <c r="K228" i="32"/>
  <c r="Q228" i="32" s="1"/>
  <c r="J228" i="32"/>
  <c r="P228" i="32" s="1"/>
  <c r="U225" i="32"/>
  <c r="T225" i="32"/>
  <c r="S225" i="32"/>
  <c r="R225" i="32"/>
  <c r="Q225" i="32"/>
  <c r="P225" i="32"/>
  <c r="O225" i="32"/>
  <c r="L225" i="32"/>
  <c r="K225" i="32"/>
  <c r="J225" i="32"/>
  <c r="U224" i="32"/>
  <c r="T224" i="32"/>
  <c r="S224" i="32"/>
  <c r="O224" i="32"/>
  <c r="L224" i="32"/>
  <c r="R224" i="32" s="1"/>
  <c r="K224" i="32"/>
  <c r="Q224" i="32" s="1"/>
  <c r="J224" i="32"/>
  <c r="P224" i="32" s="1"/>
  <c r="U212" i="32"/>
  <c r="T212" i="32"/>
  <c r="S212" i="32"/>
  <c r="P212" i="32"/>
  <c r="O212" i="32"/>
  <c r="L212" i="32"/>
  <c r="R212" i="32" s="1"/>
  <c r="K212" i="32"/>
  <c r="Q212" i="32" s="1"/>
  <c r="J212" i="32"/>
  <c r="U211" i="32"/>
  <c r="T211" i="32"/>
  <c r="S211" i="32"/>
  <c r="R211" i="32"/>
  <c r="O211" i="32"/>
  <c r="L211" i="32"/>
  <c r="K211" i="32"/>
  <c r="Q211" i="32" s="1"/>
  <c r="J211" i="32"/>
  <c r="P211" i="32" s="1"/>
  <c r="U210" i="32"/>
  <c r="T210" i="32"/>
  <c r="S210" i="32"/>
  <c r="R210" i="32"/>
  <c r="Q210" i="32"/>
  <c r="O210" i="32"/>
  <c r="L210" i="32"/>
  <c r="K210" i="32"/>
  <c r="J210" i="32"/>
  <c r="P210" i="32" s="1"/>
  <c r="U207" i="32"/>
  <c r="T207" i="32"/>
  <c r="S207" i="32"/>
  <c r="O207" i="32"/>
  <c r="L207" i="32"/>
  <c r="R207" i="32" s="1"/>
  <c r="K207" i="32"/>
  <c r="Q207" i="32" s="1"/>
  <c r="J207" i="32"/>
  <c r="P207" i="32" s="1"/>
  <c r="U206" i="32"/>
  <c r="T206" i="32"/>
  <c r="S206" i="32"/>
  <c r="R206" i="32"/>
  <c r="Q206" i="32"/>
  <c r="P206" i="32"/>
  <c r="O206" i="32"/>
  <c r="L206" i="32"/>
  <c r="K206" i="32"/>
  <c r="J206" i="32"/>
  <c r="U205" i="32"/>
  <c r="T205" i="32"/>
  <c r="S205" i="32"/>
  <c r="O205" i="32"/>
  <c r="L205" i="32"/>
  <c r="R205" i="32" s="1"/>
  <c r="K205" i="32"/>
  <c r="Q205" i="32" s="1"/>
  <c r="J205" i="32"/>
  <c r="P205" i="32" s="1"/>
  <c r="U203" i="32"/>
  <c r="T203" i="32"/>
  <c r="S203" i="32"/>
  <c r="O203" i="32"/>
  <c r="L203" i="32"/>
  <c r="R203" i="32" s="1"/>
  <c r="K203" i="32"/>
  <c r="Q203" i="32" s="1"/>
  <c r="J203" i="32"/>
  <c r="P203" i="32" s="1"/>
  <c r="U202" i="32"/>
  <c r="T202" i="32"/>
  <c r="S202" i="32"/>
  <c r="Q202" i="32"/>
  <c r="P202" i="32"/>
  <c r="O202" i="32"/>
  <c r="L202" i="32"/>
  <c r="R202" i="32" s="1"/>
  <c r="K202" i="32"/>
  <c r="J202" i="32"/>
  <c r="U201" i="32"/>
  <c r="T201" i="32"/>
  <c r="S201" i="32"/>
  <c r="P201" i="32"/>
  <c r="O201" i="32"/>
  <c r="L201" i="32"/>
  <c r="R201" i="32" s="1"/>
  <c r="K201" i="32"/>
  <c r="Q201" i="32" s="1"/>
  <c r="J201" i="32"/>
  <c r="U198" i="32"/>
  <c r="T198" i="32"/>
  <c r="S198" i="32"/>
  <c r="R198" i="32"/>
  <c r="O198" i="32"/>
  <c r="L198" i="32"/>
  <c r="K198" i="32"/>
  <c r="Q198" i="32" s="1"/>
  <c r="J198" i="32"/>
  <c r="P198" i="32" s="1"/>
  <c r="U197" i="32"/>
  <c r="T197" i="32"/>
  <c r="S197" i="32"/>
  <c r="R197" i="32"/>
  <c r="Q197" i="32"/>
  <c r="O197" i="32"/>
  <c r="L197" i="32"/>
  <c r="K197" i="32"/>
  <c r="J197" i="32"/>
  <c r="P197" i="32" s="1"/>
  <c r="U196" i="32"/>
  <c r="T196" i="32"/>
  <c r="S196" i="32"/>
  <c r="O196" i="32"/>
  <c r="L196" i="32"/>
  <c r="R196" i="32" s="1"/>
  <c r="K196" i="32"/>
  <c r="Q196" i="32" s="1"/>
  <c r="J196" i="32"/>
  <c r="P196" i="32" s="1"/>
  <c r="U193" i="32"/>
  <c r="T193" i="32"/>
  <c r="S193" i="32"/>
  <c r="R193" i="32"/>
  <c r="Q193" i="32"/>
  <c r="P193" i="32"/>
  <c r="O193" i="32"/>
  <c r="L193" i="32"/>
  <c r="K193" i="32"/>
  <c r="J193" i="32"/>
  <c r="U192" i="32"/>
  <c r="T192" i="32"/>
  <c r="S192" i="32"/>
  <c r="R192" i="32"/>
  <c r="O192" i="32"/>
  <c r="L192" i="32"/>
  <c r="K192" i="32"/>
  <c r="Q192" i="32" s="1"/>
  <c r="J192" i="32"/>
  <c r="P192" i="32" s="1"/>
  <c r="U180" i="32"/>
  <c r="T180" i="32"/>
  <c r="S180" i="32"/>
  <c r="Q180" i="32"/>
  <c r="P180" i="32"/>
  <c r="O180" i="32"/>
  <c r="L180" i="32"/>
  <c r="R180" i="32" s="1"/>
  <c r="K180" i="32"/>
  <c r="J180" i="32"/>
  <c r="U179" i="32"/>
  <c r="T179" i="32"/>
  <c r="S179" i="32"/>
  <c r="O179" i="32"/>
  <c r="L179" i="32"/>
  <c r="R179" i="32" s="1"/>
  <c r="K179" i="32"/>
  <c r="Q179" i="32" s="1"/>
  <c r="J179" i="32"/>
  <c r="P179" i="32" s="1"/>
  <c r="U178" i="32"/>
  <c r="T178" i="32"/>
  <c r="S178" i="32"/>
  <c r="R178" i="32"/>
  <c r="Q178" i="32"/>
  <c r="P178" i="32"/>
  <c r="O178" i="32"/>
  <c r="L178" i="32"/>
  <c r="K178" i="32"/>
  <c r="J178" i="32"/>
  <c r="U175" i="32"/>
  <c r="T175" i="32"/>
  <c r="S175" i="32"/>
  <c r="O175" i="32"/>
  <c r="L175" i="32"/>
  <c r="R175" i="32" s="1"/>
  <c r="K175" i="32"/>
  <c r="Q175" i="32" s="1"/>
  <c r="J175" i="32"/>
  <c r="P175" i="32" s="1"/>
  <c r="U174" i="32"/>
  <c r="T174" i="32"/>
  <c r="S174" i="32"/>
  <c r="R174" i="32"/>
  <c r="Q174" i="32"/>
  <c r="O174" i="32"/>
  <c r="L174" i="32"/>
  <c r="K174" i="32"/>
  <c r="J174" i="32"/>
  <c r="P174" i="32" s="1"/>
  <c r="U173" i="32"/>
  <c r="T173" i="32"/>
  <c r="S173" i="32"/>
  <c r="O173" i="32"/>
  <c r="L173" i="32"/>
  <c r="R173" i="32" s="1"/>
  <c r="K173" i="32"/>
  <c r="Q173" i="32" s="1"/>
  <c r="J173" i="32"/>
  <c r="P173" i="32" s="1"/>
  <c r="U171" i="32"/>
  <c r="T171" i="32"/>
  <c r="S171" i="32"/>
  <c r="O171" i="32"/>
  <c r="L171" i="32"/>
  <c r="R171" i="32" s="1"/>
  <c r="K171" i="32"/>
  <c r="Q171" i="32" s="1"/>
  <c r="J171" i="32"/>
  <c r="P171" i="32" s="1"/>
  <c r="U170" i="32"/>
  <c r="T170" i="32"/>
  <c r="S170" i="32"/>
  <c r="R170" i="32"/>
  <c r="Q170" i="32"/>
  <c r="P170" i="32"/>
  <c r="O170" i="32"/>
  <c r="L170" i="32"/>
  <c r="K170" i="32"/>
  <c r="J170" i="32"/>
  <c r="U169" i="32"/>
  <c r="T169" i="32"/>
  <c r="S169" i="32"/>
  <c r="Q169" i="32"/>
  <c r="P169" i="32"/>
  <c r="O169" i="32"/>
  <c r="L169" i="32"/>
  <c r="R169" i="32" s="1"/>
  <c r="K169" i="32"/>
  <c r="J169" i="32"/>
  <c r="U166" i="32"/>
  <c r="T166" i="32"/>
  <c r="S166" i="32"/>
  <c r="O166" i="32"/>
  <c r="L166" i="32"/>
  <c r="R166" i="32" s="1"/>
  <c r="K166" i="32"/>
  <c r="Q166" i="32" s="1"/>
  <c r="J166" i="32"/>
  <c r="P166" i="32" s="1"/>
  <c r="U165" i="32"/>
  <c r="T165" i="32"/>
  <c r="S165" i="32"/>
  <c r="R165" i="32"/>
  <c r="Q165" i="32"/>
  <c r="P165" i="32"/>
  <c r="O165" i="32"/>
  <c r="L165" i="32"/>
  <c r="K165" i="32"/>
  <c r="J165" i="32"/>
  <c r="U164" i="32"/>
  <c r="T164" i="32"/>
  <c r="S164" i="32"/>
  <c r="O164" i="32"/>
  <c r="L164" i="32"/>
  <c r="R164" i="32" s="1"/>
  <c r="K164" i="32"/>
  <c r="Q164" i="32" s="1"/>
  <c r="J164" i="32"/>
  <c r="P164" i="32" s="1"/>
  <c r="U161" i="32"/>
  <c r="T161" i="32"/>
  <c r="S161" i="32"/>
  <c r="R161" i="32"/>
  <c r="Q161" i="32"/>
  <c r="O161" i="32"/>
  <c r="L161" i="32"/>
  <c r="K161" i="32"/>
  <c r="J161" i="32"/>
  <c r="P161" i="32" s="1"/>
  <c r="U160" i="32"/>
  <c r="T160" i="32"/>
  <c r="S160" i="32"/>
  <c r="R160" i="32"/>
  <c r="Q160" i="32"/>
  <c r="P160" i="32"/>
  <c r="O160" i="32"/>
  <c r="L160" i="32"/>
  <c r="K160" i="32"/>
  <c r="J160" i="32"/>
  <c r="U148" i="32"/>
  <c r="T148" i="32"/>
  <c r="S148" i="32"/>
  <c r="R148" i="32"/>
  <c r="Q148" i="32"/>
  <c r="P148" i="32"/>
  <c r="O148" i="32"/>
  <c r="L148" i="32"/>
  <c r="K148" i="32"/>
  <c r="J148" i="32"/>
  <c r="U147" i="32"/>
  <c r="T147" i="32"/>
  <c r="S147" i="32"/>
  <c r="O147" i="32"/>
  <c r="L147" i="32"/>
  <c r="R147" i="32" s="1"/>
  <c r="K147" i="32"/>
  <c r="Q147" i="32" s="1"/>
  <c r="J147" i="32"/>
  <c r="P147" i="32" s="1"/>
  <c r="U146" i="32"/>
  <c r="T146" i="32"/>
  <c r="S146" i="32"/>
  <c r="R146" i="32"/>
  <c r="Q146" i="32"/>
  <c r="P146" i="32"/>
  <c r="O146" i="32"/>
  <c r="L146" i="32"/>
  <c r="K146" i="32"/>
  <c r="J146" i="32"/>
  <c r="U143" i="32"/>
  <c r="T143" i="32"/>
  <c r="S143" i="32"/>
  <c r="O143" i="32"/>
  <c r="L143" i="32"/>
  <c r="R143" i="32" s="1"/>
  <c r="K143" i="32"/>
  <c r="Q143" i="32" s="1"/>
  <c r="J143" i="32"/>
  <c r="P143" i="32" s="1"/>
  <c r="U142" i="32"/>
  <c r="T142" i="32"/>
  <c r="S142" i="32"/>
  <c r="R142" i="32"/>
  <c r="O142" i="32"/>
  <c r="L142" i="32"/>
  <c r="K142" i="32"/>
  <c r="Q142" i="32" s="1"/>
  <c r="J142" i="32"/>
  <c r="P142" i="32" s="1"/>
  <c r="U141" i="32"/>
  <c r="T141" i="32"/>
  <c r="S141" i="32"/>
  <c r="O141" i="32"/>
  <c r="L141" i="32"/>
  <c r="R141" i="32" s="1"/>
  <c r="K141" i="32"/>
  <c r="Q141" i="32" s="1"/>
  <c r="J141" i="32"/>
  <c r="P141" i="32" s="1"/>
  <c r="U139" i="32"/>
  <c r="T139" i="32"/>
  <c r="S139" i="32"/>
  <c r="O139" i="32"/>
  <c r="L139" i="32"/>
  <c r="R139" i="32" s="1"/>
  <c r="K139" i="32"/>
  <c r="Q139" i="32" s="1"/>
  <c r="J139" i="32"/>
  <c r="P139" i="32" s="1"/>
  <c r="U138" i="32"/>
  <c r="T138" i="32"/>
  <c r="S138" i="32"/>
  <c r="R138" i="32"/>
  <c r="Q138" i="32"/>
  <c r="P138" i="32"/>
  <c r="O138" i="32"/>
  <c r="L138" i="32"/>
  <c r="K138" i="32"/>
  <c r="J138" i="32"/>
  <c r="U137" i="32"/>
  <c r="T137" i="32"/>
  <c r="S137" i="32"/>
  <c r="R137" i="32"/>
  <c r="Q137" i="32"/>
  <c r="P137" i="32"/>
  <c r="O137" i="32"/>
  <c r="L137" i="32"/>
  <c r="K137" i="32"/>
  <c r="J137" i="32"/>
  <c r="U134" i="32"/>
  <c r="T134" i="32"/>
  <c r="S134" i="32"/>
  <c r="O134" i="32"/>
  <c r="L134" i="32"/>
  <c r="R134" i="32" s="1"/>
  <c r="K134" i="32"/>
  <c r="Q134" i="32" s="1"/>
  <c r="J134" i="32"/>
  <c r="P134" i="32" s="1"/>
  <c r="U133" i="32"/>
  <c r="T133" i="32"/>
  <c r="S133" i="32"/>
  <c r="R133" i="32"/>
  <c r="Q133" i="32"/>
  <c r="P133" i="32"/>
  <c r="O133" i="32"/>
  <c r="L133" i="32"/>
  <c r="K133" i="32"/>
  <c r="J133" i="32"/>
  <c r="U132" i="32"/>
  <c r="T132" i="32"/>
  <c r="S132" i="32"/>
  <c r="P132" i="32"/>
  <c r="O132" i="32"/>
  <c r="L132" i="32"/>
  <c r="R132" i="32" s="1"/>
  <c r="K132" i="32"/>
  <c r="Q132" i="32" s="1"/>
  <c r="J132" i="32"/>
  <c r="U129" i="32"/>
  <c r="T129" i="32"/>
  <c r="S129" i="32"/>
  <c r="R129" i="32"/>
  <c r="O129" i="32"/>
  <c r="L129" i="32"/>
  <c r="K129" i="32"/>
  <c r="Q129" i="32" s="1"/>
  <c r="J129" i="32"/>
  <c r="P129" i="32" s="1"/>
  <c r="U128" i="32"/>
  <c r="T128" i="32"/>
  <c r="S128" i="32"/>
  <c r="R128" i="32"/>
  <c r="Q128" i="32"/>
  <c r="P128" i="32"/>
  <c r="O128" i="32"/>
  <c r="L128" i="32"/>
  <c r="K128" i="32"/>
  <c r="J128" i="32"/>
  <c r="U114" i="32"/>
  <c r="T114" i="32"/>
  <c r="S114" i="32"/>
  <c r="R114" i="32"/>
  <c r="Q114" i="32"/>
  <c r="P114" i="32"/>
  <c r="O114" i="32"/>
  <c r="L114" i="32"/>
  <c r="K114" i="32"/>
  <c r="J114" i="32"/>
  <c r="U113" i="32"/>
  <c r="T113" i="32"/>
  <c r="S113" i="32"/>
  <c r="O113" i="32"/>
  <c r="L113" i="32"/>
  <c r="R113" i="32" s="1"/>
  <c r="K113" i="32"/>
  <c r="Q113" i="32" s="1"/>
  <c r="J113" i="32"/>
  <c r="P113" i="32" s="1"/>
  <c r="U112" i="32"/>
  <c r="T112" i="32"/>
  <c r="S112" i="32"/>
  <c r="R112" i="32"/>
  <c r="Q112" i="32"/>
  <c r="P112" i="32"/>
  <c r="O112" i="32"/>
  <c r="L112" i="32"/>
  <c r="K112" i="32"/>
  <c r="J112" i="32"/>
  <c r="U111" i="32"/>
  <c r="T111" i="32"/>
  <c r="S111" i="32"/>
  <c r="O111" i="32"/>
  <c r="L111" i="32"/>
  <c r="R111" i="32" s="1"/>
  <c r="K111" i="32"/>
  <c r="Q111" i="32" s="1"/>
  <c r="J111" i="32"/>
  <c r="P111" i="32" s="1"/>
  <c r="U97" i="32"/>
  <c r="T97" i="32"/>
  <c r="S97" i="32"/>
  <c r="P97" i="32"/>
  <c r="O97" i="32"/>
  <c r="L97" i="32"/>
  <c r="R97" i="32" s="1"/>
  <c r="K97" i="32"/>
  <c r="Q97" i="32" s="1"/>
  <c r="J97" i="32"/>
  <c r="U96" i="32"/>
  <c r="T96" i="32"/>
  <c r="S96" i="32"/>
  <c r="R96" i="32"/>
  <c r="O96" i="32"/>
  <c r="L96" i="32"/>
  <c r="K96" i="32"/>
  <c r="Q96" i="32" s="1"/>
  <c r="J96" i="32"/>
  <c r="P96" i="32" s="1"/>
  <c r="U95" i="32"/>
  <c r="T95" i="32"/>
  <c r="S95" i="32"/>
  <c r="R95" i="32"/>
  <c r="O95" i="32"/>
  <c r="L95" i="32"/>
  <c r="K95" i="32"/>
  <c r="Q95" i="32" s="1"/>
  <c r="J95" i="32"/>
  <c r="P95" i="32" s="1"/>
  <c r="U94" i="32"/>
  <c r="T94" i="32"/>
  <c r="S94" i="32"/>
  <c r="O94" i="32"/>
  <c r="L94" i="32"/>
  <c r="R94" i="32" s="1"/>
  <c r="K94" i="32"/>
  <c r="Q94" i="32" s="1"/>
  <c r="J94" i="32"/>
  <c r="P94" i="32" s="1"/>
  <c r="U80" i="32"/>
  <c r="T80" i="32"/>
  <c r="S80" i="32"/>
  <c r="O80" i="32"/>
  <c r="L80" i="32"/>
  <c r="R80" i="32" s="1"/>
  <c r="K80" i="32"/>
  <c r="Q80" i="32" s="1"/>
  <c r="J80" i="32"/>
  <c r="P80" i="32" s="1"/>
  <c r="U79" i="32"/>
  <c r="T79" i="32"/>
  <c r="S79" i="32"/>
  <c r="R79" i="32"/>
  <c r="Q79" i="32"/>
  <c r="P79" i="32"/>
  <c r="O79" i="32"/>
  <c r="L79" i="32"/>
  <c r="K79" i="32"/>
  <c r="J79" i="32"/>
  <c r="U78" i="32"/>
  <c r="T78" i="32"/>
  <c r="S78" i="32"/>
  <c r="Q78" i="32"/>
  <c r="P78" i="32"/>
  <c r="O78" i="32"/>
  <c r="L78" i="32"/>
  <c r="R78" i="32" s="1"/>
  <c r="K78" i="32"/>
  <c r="J78" i="32"/>
  <c r="U77" i="32"/>
  <c r="T77" i="32"/>
  <c r="S77" i="32"/>
  <c r="O77" i="32"/>
  <c r="L77" i="32"/>
  <c r="R77" i="32" s="1"/>
  <c r="K77" i="32"/>
  <c r="Q77" i="32" s="1"/>
  <c r="J77" i="32"/>
  <c r="P77" i="32" s="1"/>
  <c r="U63" i="32"/>
  <c r="T63" i="32"/>
  <c r="S63" i="32"/>
  <c r="R63" i="32"/>
  <c r="O63" i="32"/>
  <c r="L63" i="32"/>
  <c r="K63" i="32"/>
  <c r="Q63" i="32" s="1"/>
  <c r="J63" i="32"/>
  <c r="P63" i="32" s="1"/>
  <c r="U62" i="32"/>
  <c r="T62" i="32"/>
  <c r="S62" i="32"/>
  <c r="O62" i="32"/>
  <c r="L62" i="32"/>
  <c r="R62" i="32" s="1"/>
  <c r="K62" i="32"/>
  <c r="Q62" i="32" s="1"/>
  <c r="J62" i="32"/>
  <c r="P62" i="32" s="1"/>
  <c r="U61" i="32"/>
  <c r="T61" i="32"/>
  <c r="S61" i="32"/>
  <c r="O61" i="32"/>
  <c r="L61" i="32"/>
  <c r="R61" i="32" s="1"/>
  <c r="K61" i="32"/>
  <c r="Q61" i="32" s="1"/>
  <c r="J61" i="32"/>
  <c r="P61" i="32" s="1"/>
  <c r="U60" i="32"/>
  <c r="T60" i="32"/>
  <c r="S60" i="32"/>
  <c r="R60" i="32"/>
  <c r="Q60" i="32"/>
  <c r="P60" i="32"/>
  <c r="O60" i="32"/>
  <c r="L60" i="32"/>
  <c r="K60" i="32"/>
  <c r="J60" i="32"/>
  <c r="U47" i="32"/>
  <c r="T47" i="32"/>
  <c r="S47" i="32"/>
  <c r="R47" i="32"/>
  <c r="Q47" i="32"/>
  <c r="P47" i="32"/>
  <c r="O47" i="32"/>
  <c r="L47" i="32"/>
  <c r="K47" i="32"/>
  <c r="J47" i="32"/>
  <c r="U44" i="32"/>
  <c r="T44" i="32"/>
  <c r="S44" i="32"/>
  <c r="Q44" i="32"/>
  <c r="P44" i="32"/>
  <c r="O44" i="32"/>
  <c r="L44" i="32"/>
  <c r="R44" i="32" s="1"/>
  <c r="K44" i="32"/>
  <c r="J44" i="32"/>
  <c r="U41" i="32"/>
  <c r="T41" i="32"/>
  <c r="S41" i="32"/>
  <c r="O41" i="32"/>
  <c r="L41" i="32"/>
  <c r="R41" i="32" s="1"/>
  <c r="K41" i="32"/>
  <c r="Q41" i="32" s="1"/>
  <c r="J41" i="32"/>
  <c r="P41" i="32" s="1"/>
  <c r="U38" i="32"/>
  <c r="T38" i="32"/>
  <c r="S38" i="32"/>
  <c r="R38" i="32"/>
  <c r="Q38" i="32"/>
  <c r="P38" i="32"/>
  <c r="O38" i="32"/>
  <c r="L38" i="32"/>
  <c r="K38" i="32"/>
  <c r="J38" i="32"/>
  <c r="U37" i="32"/>
  <c r="T37" i="32"/>
  <c r="S37" i="32"/>
  <c r="O37" i="32"/>
  <c r="L37" i="32"/>
  <c r="R37" i="32" s="1"/>
  <c r="K37" i="32"/>
  <c r="Q37" i="32" s="1"/>
  <c r="J37" i="32"/>
  <c r="P37" i="32" s="1"/>
  <c r="U34" i="32"/>
  <c r="T34" i="32"/>
  <c r="S34" i="32"/>
  <c r="R34" i="32"/>
  <c r="Q34" i="32"/>
  <c r="O34" i="32"/>
  <c r="L34" i="32"/>
  <c r="K34" i="32"/>
  <c r="J34" i="32"/>
  <c r="P34" i="32" s="1"/>
  <c r="U33" i="32"/>
  <c r="T33" i="32"/>
  <c r="S33" i="32"/>
  <c r="R33" i="32"/>
  <c r="Q33" i="32"/>
  <c r="P33" i="32"/>
  <c r="O33" i="32"/>
  <c r="L33" i="32"/>
  <c r="K33" i="32"/>
  <c r="J33" i="32"/>
  <c r="I181" i="27" l="1"/>
  <c r="J181" i="27"/>
  <c r="K181" i="27"/>
  <c r="L181" i="27"/>
  <c r="H181" i="27"/>
  <c r="L9" i="31" l="1"/>
  <c r="M9" i="31"/>
  <c r="N9" i="31"/>
  <c r="O9" i="31"/>
  <c r="P9" i="31"/>
  <c r="Q9" i="31"/>
  <c r="E10" i="29"/>
  <c r="F10" i="29"/>
  <c r="D10" i="29"/>
  <c r="M427" i="25"/>
  <c r="N427" i="25"/>
  <c r="D30" i="28" l="1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F179" i="23" l="1"/>
  <c r="I179" i="23"/>
  <c r="I828" i="27"/>
  <c r="I826" i="27" s="1"/>
  <c r="J828" i="27"/>
  <c r="J826" i="27" s="1"/>
  <c r="G179" i="23" s="1"/>
  <c r="K828" i="27"/>
  <c r="K826" i="27" s="1"/>
  <c r="H179" i="23" s="1"/>
  <c r="L828" i="27"/>
  <c r="L826" i="27" s="1"/>
  <c r="I794" i="27"/>
  <c r="I792" i="27" s="1"/>
  <c r="K427" i="25" s="1"/>
  <c r="J794" i="27"/>
  <c r="J792" i="27" s="1"/>
  <c r="L427" i="25" s="1"/>
  <c r="K794" i="27"/>
  <c r="K792" i="27" s="1"/>
  <c r="L794" i="27"/>
  <c r="L792" i="27" s="1"/>
  <c r="I760" i="27"/>
  <c r="I758" i="27" s="1"/>
  <c r="K421" i="25" s="1"/>
  <c r="J760" i="27"/>
  <c r="J758" i="27" s="1"/>
  <c r="L421" i="25" s="1"/>
  <c r="K760" i="27"/>
  <c r="K758" i="27" s="1"/>
  <c r="M421" i="25" s="1"/>
  <c r="L760" i="27"/>
  <c r="L758" i="27" s="1"/>
  <c r="I726" i="27"/>
  <c r="I724" i="27" s="1"/>
  <c r="K405" i="25" s="1"/>
  <c r="J726" i="27"/>
  <c r="J724" i="27" s="1"/>
  <c r="L405" i="25" s="1"/>
  <c r="K726" i="27"/>
  <c r="K724" i="27" s="1"/>
  <c r="M405" i="25" s="1"/>
  <c r="L726" i="27"/>
  <c r="L724" i="27" s="1"/>
  <c r="N405" i="25" s="1"/>
  <c r="I692" i="27"/>
  <c r="I690" i="27" s="1"/>
  <c r="J692" i="27"/>
  <c r="J690" i="27" s="1"/>
  <c r="L384" i="25" s="1"/>
  <c r="K692" i="27"/>
  <c r="K690" i="27" s="1"/>
  <c r="M384" i="25" s="1"/>
  <c r="L692" i="27"/>
  <c r="L690" i="27" s="1"/>
  <c r="N384" i="25" s="1"/>
  <c r="I658" i="27"/>
  <c r="I656" i="27" s="1"/>
  <c r="K378" i="25" s="1"/>
  <c r="J658" i="27"/>
  <c r="J656" i="27" s="1"/>
  <c r="K658" i="27"/>
  <c r="K656" i="27" s="1"/>
  <c r="L658" i="27"/>
  <c r="L656" i="27" s="1"/>
  <c r="N378" i="25" s="1"/>
  <c r="I624" i="27"/>
  <c r="I622" i="27" s="1"/>
  <c r="J624" i="27"/>
  <c r="J622" i="27" s="1"/>
  <c r="L362" i="25" s="1"/>
  <c r="K624" i="27"/>
  <c r="K622" i="27" s="1"/>
  <c r="M362" i="25" s="1"/>
  <c r="L624" i="27"/>
  <c r="L622" i="27" s="1"/>
  <c r="N362" i="25" s="1"/>
  <c r="I590" i="27"/>
  <c r="I588" i="27" s="1"/>
  <c r="K340" i="25" s="1"/>
  <c r="J590" i="27"/>
  <c r="J588" i="27" s="1"/>
  <c r="L340" i="25" s="1"/>
  <c r="K590" i="27"/>
  <c r="K588" i="27" s="1"/>
  <c r="M340" i="25" s="1"/>
  <c r="L590" i="27"/>
  <c r="L588" i="27" s="1"/>
  <c r="N340" i="25" s="1"/>
  <c r="I555" i="27"/>
  <c r="I553" i="27" s="1"/>
  <c r="K336" i="25" s="1"/>
  <c r="J555" i="27"/>
  <c r="J553" i="27" s="1"/>
  <c r="L336" i="25" s="1"/>
  <c r="K555" i="27"/>
  <c r="K553" i="27" s="1"/>
  <c r="M336" i="25" s="1"/>
  <c r="L555" i="27"/>
  <c r="L553" i="27" s="1"/>
  <c r="I521" i="27"/>
  <c r="I519" i="27" s="1"/>
  <c r="K320" i="25" s="1"/>
  <c r="J521" i="27"/>
  <c r="J519" i="27" s="1"/>
  <c r="L320" i="25" s="1"/>
  <c r="K521" i="27"/>
  <c r="K519" i="27" s="1"/>
  <c r="M320" i="25" s="1"/>
  <c r="L521" i="27"/>
  <c r="L519" i="27" s="1"/>
  <c r="N320" i="25" s="1"/>
  <c r="I487" i="27"/>
  <c r="I485" i="27" s="1"/>
  <c r="J487" i="27"/>
  <c r="J485" i="27" s="1"/>
  <c r="L293" i="25" s="1"/>
  <c r="K487" i="27"/>
  <c r="K485" i="27" s="1"/>
  <c r="M293" i="25" s="1"/>
  <c r="L487" i="27"/>
  <c r="L485" i="27" s="1"/>
  <c r="N293" i="25" s="1"/>
  <c r="I453" i="27"/>
  <c r="I451" i="27" s="1"/>
  <c r="K266" i="25" s="1"/>
  <c r="J453" i="27"/>
  <c r="J451" i="27" s="1"/>
  <c r="L266" i="25" s="1"/>
  <c r="K453" i="27"/>
  <c r="K451" i="27" s="1"/>
  <c r="M266" i="25" s="1"/>
  <c r="L453" i="27"/>
  <c r="L451" i="27" s="1"/>
  <c r="N266" i="25" s="1"/>
  <c r="I419" i="27"/>
  <c r="I417" i="27" s="1"/>
  <c r="K239" i="25" s="1"/>
  <c r="J419" i="27"/>
  <c r="J417" i="27" s="1"/>
  <c r="L239" i="25" s="1"/>
  <c r="K419" i="27"/>
  <c r="K417" i="27" s="1"/>
  <c r="M239" i="25" s="1"/>
  <c r="L419" i="27"/>
  <c r="L417" i="27" s="1"/>
  <c r="N239" i="25" s="1"/>
  <c r="I385" i="27"/>
  <c r="I383" i="27" s="1"/>
  <c r="K212" i="25" s="1"/>
  <c r="J385" i="27"/>
  <c r="J383" i="27" s="1"/>
  <c r="K385" i="27"/>
  <c r="K383" i="27" s="1"/>
  <c r="L385" i="27"/>
  <c r="L383" i="27" s="1"/>
  <c r="I351" i="27"/>
  <c r="I349" i="27" s="1"/>
  <c r="K185" i="25" s="1"/>
  <c r="J351" i="27"/>
  <c r="J349" i="27" s="1"/>
  <c r="L185" i="25" s="1"/>
  <c r="K351" i="27"/>
  <c r="K349" i="27" s="1"/>
  <c r="M185" i="25" s="1"/>
  <c r="L351" i="27"/>
  <c r="L349" i="27" s="1"/>
  <c r="N185" i="25" s="1"/>
  <c r="I317" i="27"/>
  <c r="I315" i="27" s="1"/>
  <c r="K158" i="25" s="1"/>
  <c r="J317" i="27"/>
  <c r="J315" i="27" s="1"/>
  <c r="L158" i="25" s="1"/>
  <c r="K317" i="27"/>
  <c r="K315" i="27" s="1"/>
  <c r="M158" i="25" s="1"/>
  <c r="L317" i="27"/>
  <c r="L315" i="27" s="1"/>
  <c r="N158" i="25" s="1"/>
  <c r="I283" i="27"/>
  <c r="I281" i="27" s="1"/>
  <c r="J283" i="27"/>
  <c r="J281" i="27" s="1"/>
  <c r="L131" i="25" s="1"/>
  <c r="K283" i="27"/>
  <c r="K281" i="27" s="1"/>
  <c r="M131" i="25" s="1"/>
  <c r="L283" i="27"/>
  <c r="L281" i="27" s="1"/>
  <c r="N131" i="25" s="1"/>
  <c r="I249" i="27"/>
  <c r="I247" i="27" s="1"/>
  <c r="K104" i="25" s="1"/>
  <c r="J249" i="27"/>
  <c r="J247" i="27" s="1"/>
  <c r="L104" i="25" s="1"/>
  <c r="K249" i="27"/>
  <c r="K247" i="27" s="1"/>
  <c r="L249" i="27"/>
  <c r="L247" i="27" s="1"/>
  <c r="I215" i="27"/>
  <c r="I213" i="27" s="1"/>
  <c r="F70" i="23" s="1"/>
  <c r="J215" i="27"/>
  <c r="J213" i="27" s="1"/>
  <c r="G70" i="23" s="1"/>
  <c r="K215" i="27"/>
  <c r="K213" i="27" s="1"/>
  <c r="H70" i="23" s="1"/>
  <c r="L215" i="27"/>
  <c r="L213" i="27" s="1"/>
  <c r="I70" i="23" s="1"/>
  <c r="I179" i="27"/>
  <c r="F64" i="23" s="1"/>
  <c r="J179" i="27"/>
  <c r="G64" i="23" s="1"/>
  <c r="K179" i="27"/>
  <c r="L179" i="27"/>
  <c r="I147" i="27"/>
  <c r="I145" i="27" s="1"/>
  <c r="J147" i="27"/>
  <c r="J145" i="27" s="1"/>
  <c r="G58" i="23" s="1"/>
  <c r="K147" i="27"/>
  <c r="K145" i="27" s="1"/>
  <c r="H58" i="23" s="1"/>
  <c r="L147" i="27"/>
  <c r="L145" i="27" s="1"/>
  <c r="I113" i="27"/>
  <c r="I111" i="27" s="1"/>
  <c r="F52" i="23" s="1"/>
  <c r="J113" i="27"/>
  <c r="J111" i="27" s="1"/>
  <c r="K113" i="27"/>
  <c r="K111" i="27" s="1"/>
  <c r="L113" i="27"/>
  <c r="L111" i="27" s="1"/>
  <c r="I52" i="23" s="1"/>
  <c r="I79" i="27"/>
  <c r="I77" i="27" s="1"/>
  <c r="F46" i="23" s="1"/>
  <c r="J79" i="27"/>
  <c r="J77" i="27" s="1"/>
  <c r="G46" i="23" s="1"/>
  <c r="K79" i="27"/>
  <c r="K77" i="27" s="1"/>
  <c r="H46" i="23" s="1"/>
  <c r="L79" i="27"/>
  <c r="L77" i="27" s="1"/>
  <c r="I46" i="23" s="1"/>
  <c r="I142" i="23" l="1"/>
  <c r="H142" i="23"/>
  <c r="I136" i="23"/>
  <c r="H136" i="23"/>
  <c r="F136" i="23"/>
  <c r="G136" i="23"/>
  <c r="I118" i="23"/>
  <c r="H118" i="23"/>
  <c r="G118" i="23"/>
  <c r="I88" i="23"/>
  <c r="H88" i="23"/>
  <c r="I167" i="23"/>
  <c r="N421" i="25"/>
  <c r="I160" i="23"/>
  <c r="G160" i="23"/>
  <c r="H160" i="23"/>
  <c r="F160" i="23"/>
  <c r="F154" i="23"/>
  <c r="K384" i="25"/>
  <c r="H148" i="23"/>
  <c r="M378" i="25"/>
  <c r="G148" i="23"/>
  <c r="L378" i="25"/>
  <c r="F142" i="23"/>
  <c r="K362" i="25"/>
  <c r="I130" i="23"/>
  <c r="N336" i="25"/>
  <c r="F118" i="23"/>
  <c r="K293" i="25"/>
  <c r="I112" i="23"/>
  <c r="F112" i="23"/>
  <c r="H112" i="23"/>
  <c r="H100" i="23"/>
  <c r="M212" i="25"/>
  <c r="G100" i="23"/>
  <c r="L212" i="25"/>
  <c r="I100" i="23"/>
  <c r="N212" i="25"/>
  <c r="I94" i="23"/>
  <c r="H94" i="23"/>
  <c r="G94" i="23"/>
  <c r="F94" i="23"/>
  <c r="F88" i="23"/>
  <c r="G88" i="23"/>
  <c r="F82" i="23"/>
  <c r="K131" i="25"/>
  <c r="H76" i="23"/>
  <c r="M104" i="25"/>
  <c r="I76" i="23"/>
  <c r="N104" i="25"/>
  <c r="K30" i="31"/>
  <c r="AX26" i="28"/>
  <c r="AW26" i="28" s="1"/>
  <c r="I154" i="23"/>
  <c r="I30" i="31"/>
  <c r="AB26" i="28"/>
  <c r="AA26" i="28" s="1"/>
  <c r="G154" i="23"/>
  <c r="I23" i="31"/>
  <c r="AJ19" i="28"/>
  <c r="AA19" i="28" s="1"/>
  <c r="G112" i="23"/>
  <c r="J26" i="31"/>
  <c r="AM22" i="28"/>
  <c r="AL22" i="28" s="1"/>
  <c r="H130" i="23"/>
  <c r="H17" i="31"/>
  <c r="S13" i="28"/>
  <c r="P13" i="28" s="1"/>
  <c r="F76" i="23"/>
  <c r="J33" i="31"/>
  <c r="AM29" i="28"/>
  <c r="AL29" i="28" s="1"/>
  <c r="H173" i="23"/>
  <c r="M47" i="25"/>
  <c r="J13" i="31"/>
  <c r="AM9" i="28"/>
  <c r="AL9" i="28" s="1"/>
  <c r="I28" i="31"/>
  <c r="AB24" i="28"/>
  <c r="AA24" i="28" s="1"/>
  <c r="K25" i="31"/>
  <c r="AX21" i="28"/>
  <c r="AW21" i="28" s="1"/>
  <c r="K29" i="31"/>
  <c r="AX25" i="28"/>
  <c r="AW25" i="28" s="1"/>
  <c r="N57" i="25"/>
  <c r="K14" i="31"/>
  <c r="AX10" i="28"/>
  <c r="AW10" i="28" s="1"/>
  <c r="H32" i="31"/>
  <c r="Q28" i="28"/>
  <c r="P28" i="28" s="1"/>
  <c r="K18" i="31"/>
  <c r="BA14" i="28"/>
  <c r="AW14" i="28" s="1"/>
  <c r="K33" i="31"/>
  <c r="AX29" i="28"/>
  <c r="AW29" i="28" s="1"/>
  <c r="H29" i="31"/>
  <c r="Q25" i="28"/>
  <c r="P25" i="28" s="1"/>
  <c r="I22" i="31"/>
  <c r="AI18" i="28"/>
  <c r="AA18" i="28" s="1"/>
  <c r="N67" i="25"/>
  <c r="K15" i="31"/>
  <c r="AX11" i="28"/>
  <c r="AW11" i="28" s="1"/>
  <c r="J30" i="31"/>
  <c r="AM26" i="28"/>
  <c r="AL26" i="28" s="1"/>
  <c r="M67" i="25"/>
  <c r="J15" i="31"/>
  <c r="AM11" i="28"/>
  <c r="AL11" i="28" s="1"/>
  <c r="I64" i="23"/>
  <c r="J19" i="31"/>
  <c r="AQ15" i="28"/>
  <c r="AL15" i="28" s="1"/>
  <c r="K34" i="31"/>
  <c r="AX30" i="28"/>
  <c r="AW30" i="28" s="1"/>
  <c r="H64" i="23"/>
  <c r="I19" i="31"/>
  <c r="AF15" i="28"/>
  <c r="AA15" i="28" s="1"/>
  <c r="G106" i="23"/>
  <c r="H19" i="31"/>
  <c r="U15" i="28"/>
  <c r="P15" i="28" s="1"/>
  <c r="K20" i="31"/>
  <c r="BC16" i="28"/>
  <c r="AW16" i="28" s="1"/>
  <c r="I27" i="31"/>
  <c r="AB23" i="28"/>
  <c r="AA23" i="28" s="1"/>
  <c r="K31" i="31"/>
  <c r="AX27" i="28"/>
  <c r="AW27" i="28" s="1"/>
  <c r="H34" i="31"/>
  <c r="Q30" i="28"/>
  <c r="P30" i="28" s="1"/>
  <c r="I173" i="23"/>
  <c r="I148" i="23"/>
  <c r="I124" i="23"/>
  <c r="I58" i="23"/>
  <c r="K21" i="31"/>
  <c r="BD17" i="28"/>
  <c r="AW17" i="28" s="1"/>
  <c r="I17" i="31"/>
  <c r="AD13" i="28"/>
  <c r="AA13" i="28" s="1"/>
  <c r="J32" i="31"/>
  <c r="AM28" i="28"/>
  <c r="AL28" i="28" s="1"/>
  <c r="H52" i="23"/>
  <c r="J25" i="31"/>
  <c r="AM21" i="28"/>
  <c r="AL21" i="28" s="1"/>
  <c r="H21" i="31"/>
  <c r="W17" i="28"/>
  <c r="P17" i="28" s="1"/>
  <c r="H25" i="31"/>
  <c r="Q21" i="28"/>
  <c r="P21" i="28" s="1"/>
  <c r="J22" i="31"/>
  <c r="AT18" i="28"/>
  <c r="AL18" i="28" s="1"/>
  <c r="H18" i="31"/>
  <c r="T14" i="28"/>
  <c r="P14" i="28" s="1"/>
  <c r="I26" i="31"/>
  <c r="AB22" i="28"/>
  <c r="AA22" i="28" s="1"/>
  <c r="H26" i="31"/>
  <c r="Q22" i="28"/>
  <c r="P22" i="28" s="1"/>
  <c r="I82" i="23"/>
  <c r="H30" i="31"/>
  <c r="Q26" i="28"/>
  <c r="P26" i="28" s="1"/>
  <c r="H154" i="23"/>
  <c r="K27" i="31"/>
  <c r="AX23" i="28"/>
  <c r="AW23" i="28" s="1"/>
  <c r="G130" i="23"/>
  <c r="H23" i="31"/>
  <c r="Y19" i="28"/>
  <c r="P19" i="28" s="1"/>
  <c r="M37" i="25"/>
  <c r="J12" i="31"/>
  <c r="AM8" i="28"/>
  <c r="AL8" i="28" s="1"/>
  <c r="L37" i="25"/>
  <c r="I12" i="31"/>
  <c r="AB8" i="28"/>
  <c r="AA8" i="28" s="1"/>
  <c r="L77" i="25"/>
  <c r="I16" i="31"/>
  <c r="AC12" i="28"/>
  <c r="AA12" i="28" s="1"/>
  <c r="J20" i="31"/>
  <c r="AR16" i="28"/>
  <c r="AL16" i="28" s="1"/>
  <c r="K24" i="31"/>
  <c r="BG20" i="28"/>
  <c r="AW20" i="28" s="1"/>
  <c r="H27" i="31"/>
  <c r="Q23" i="28"/>
  <c r="P23" i="28" s="1"/>
  <c r="J31" i="31"/>
  <c r="AM27" i="28"/>
  <c r="AL27" i="28" s="1"/>
  <c r="H124" i="23"/>
  <c r="H24" i="31"/>
  <c r="Z20" i="28"/>
  <c r="P20" i="28" s="1"/>
  <c r="J21" i="31"/>
  <c r="AS17" i="28"/>
  <c r="AL17" i="28" s="1"/>
  <c r="K47" i="25"/>
  <c r="H13" i="31"/>
  <c r="Q9" i="28"/>
  <c r="P9" i="28" s="1"/>
  <c r="I32" i="31"/>
  <c r="AB28" i="28"/>
  <c r="AA28" i="28" s="1"/>
  <c r="G167" i="23"/>
  <c r="I25" i="31"/>
  <c r="AB21" i="28"/>
  <c r="AA21" i="28" s="1"/>
  <c r="K22" i="31"/>
  <c r="BE18" i="28"/>
  <c r="AW18" i="28" s="1"/>
  <c r="J18" i="31"/>
  <c r="AP14" i="28"/>
  <c r="AL14" i="28" s="1"/>
  <c r="I18" i="31"/>
  <c r="AE14" i="28"/>
  <c r="AA14" i="28" s="1"/>
  <c r="I33" i="31"/>
  <c r="AB29" i="28"/>
  <c r="AA29" i="28" s="1"/>
  <c r="H33" i="31"/>
  <c r="Q29" i="28"/>
  <c r="P29" i="28" s="1"/>
  <c r="K19" i="31"/>
  <c r="BB15" i="28"/>
  <c r="AW15" i="28" s="1"/>
  <c r="J23" i="31"/>
  <c r="AU19" i="28"/>
  <c r="AL19" i="28" s="1"/>
  <c r="K67" i="25"/>
  <c r="H15" i="31"/>
  <c r="Q11" i="28"/>
  <c r="P11" i="28" s="1"/>
  <c r="J34" i="31"/>
  <c r="AM30" i="28"/>
  <c r="AL30" i="28" s="1"/>
  <c r="G82" i="23"/>
  <c r="N37" i="25"/>
  <c r="K12" i="31"/>
  <c r="AX8" i="28"/>
  <c r="AW8" i="28" s="1"/>
  <c r="J27" i="31"/>
  <c r="AM23" i="28"/>
  <c r="AL23" i="28" s="1"/>
  <c r="F130" i="23"/>
  <c r="K37" i="25"/>
  <c r="H12" i="31"/>
  <c r="Q8" i="28"/>
  <c r="P8" i="28" s="1"/>
  <c r="K77" i="25"/>
  <c r="H16" i="31"/>
  <c r="R12" i="28"/>
  <c r="P12" i="28" s="1"/>
  <c r="I20" i="31"/>
  <c r="AG16" i="28"/>
  <c r="AA16" i="28" s="1"/>
  <c r="J24" i="31"/>
  <c r="AV20" i="28"/>
  <c r="AL20" i="28" s="1"/>
  <c r="K28" i="31"/>
  <c r="AX24" i="28"/>
  <c r="AW24" i="28" s="1"/>
  <c r="I31" i="31"/>
  <c r="AB27" i="28"/>
  <c r="AA27" i="28" s="1"/>
  <c r="G173" i="23"/>
  <c r="G124" i="23"/>
  <c r="G76" i="23"/>
  <c r="J17" i="31"/>
  <c r="AO13" i="28"/>
  <c r="AL13" i="28" s="1"/>
  <c r="K32" i="31"/>
  <c r="AX28" i="28"/>
  <c r="AW28" i="28" s="1"/>
  <c r="L47" i="25"/>
  <c r="I13" i="31"/>
  <c r="AB9" i="28"/>
  <c r="AA9" i="28" s="1"/>
  <c r="H28" i="31"/>
  <c r="Q24" i="28"/>
  <c r="P24" i="28" s="1"/>
  <c r="H167" i="23"/>
  <c r="I21" i="31"/>
  <c r="AH17" i="28"/>
  <c r="AA17" i="28" s="1"/>
  <c r="G142" i="23"/>
  <c r="G52" i="23"/>
  <c r="J29" i="31"/>
  <c r="AM25" i="28"/>
  <c r="AL25" i="28" s="1"/>
  <c r="F167" i="23"/>
  <c r="M57" i="25"/>
  <c r="J14" i="31"/>
  <c r="AM10" i="28"/>
  <c r="AL10" i="28" s="1"/>
  <c r="I29" i="31"/>
  <c r="AB25" i="28"/>
  <c r="AA25" i="28" s="1"/>
  <c r="L57" i="25"/>
  <c r="I14" i="31"/>
  <c r="AB10" i="28"/>
  <c r="AA10" i="28" s="1"/>
  <c r="K26" i="31"/>
  <c r="AX22" i="28"/>
  <c r="AW22" i="28" s="1"/>
  <c r="K57" i="25"/>
  <c r="H14" i="31"/>
  <c r="Q10" i="28"/>
  <c r="P10" i="28" s="1"/>
  <c r="H22" i="31"/>
  <c r="X18" i="28"/>
  <c r="P18" i="28" s="1"/>
  <c r="K23" i="31"/>
  <c r="BF19" i="28"/>
  <c r="AW19" i="28" s="1"/>
  <c r="I106" i="23"/>
  <c r="L67" i="25"/>
  <c r="I15" i="31"/>
  <c r="AB11" i="28"/>
  <c r="AA11" i="28" s="1"/>
  <c r="H106" i="23"/>
  <c r="H82" i="23"/>
  <c r="N77" i="25"/>
  <c r="K16" i="31"/>
  <c r="AY12" i="28"/>
  <c r="AW12" i="28" s="1"/>
  <c r="I34" i="31"/>
  <c r="AB30" i="28"/>
  <c r="AA30" i="28" s="1"/>
  <c r="F106" i="23"/>
  <c r="M77" i="25"/>
  <c r="J16" i="31"/>
  <c r="AN12" i="28"/>
  <c r="AL12" i="28" s="1"/>
  <c r="N47" i="25"/>
  <c r="K13" i="31"/>
  <c r="AX9" i="28"/>
  <c r="AW9" i="28" s="1"/>
  <c r="K17" i="31"/>
  <c r="AZ13" i="28"/>
  <c r="AW13" i="28" s="1"/>
  <c r="H20" i="31"/>
  <c r="V16" i="28"/>
  <c r="P16" i="28" s="1"/>
  <c r="I24" i="31"/>
  <c r="AK20" i="28"/>
  <c r="AA20" i="28" s="1"/>
  <c r="J28" i="31"/>
  <c r="AM24" i="28"/>
  <c r="AL24" i="28" s="1"/>
  <c r="H31" i="31"/>
  <c r="Q27" i="28"/>
  <c r="P27" i="28" s="1"/>
  <c r="F173" i="23"/>
  <c r="F148" i="23"/>
  <c r="F124" i="23"/>
  <c r="F100" i="23"/>
  <c r="F58" i="23"/>
  <c r="I45" i="27"/>
  <c r="I43" i="27" s="1"/>
  <c r="J45" i="27"/>
  <c r="J43" i="27" s="1"/>
  <c r="K45" i="27"/>
  <c r="K43" i="27" s="1"/>
  <c r="L45" i="27"/>
  <c r="L43" i="27" s="1"/>
  <c r="I11" i="27"/>
  <c r="I9" i="27" s="1"/>
  <c r="J11" i="27"/>
  <c r="J9" i="27" s="1"/>
  <c r="K11" i="27"/>
  <c r="K9" i="27" s="1"/>
  <c r="K7" i="27" s="1"/>
  <c r="L11" i="27"/>
  <c r="L9" i="27" s="1"/>
  <c r="L7" i="27" s="1"/>
  <c r="F9" i="29" s="1"/>
  <c r="L868" i="27"/>
  <c r="K868" i="27"/>
  <c r="J868" i="27"/>
  <c r="I868" i="27"/>
  <c r="H868" i="27"/>
  <c r="H828" i="27"/>
  <c r="H826" i="27" s="1"/>
  <c r="H794" i="27"/>
  <c r="H792" i="27" s="1"/>
  <c r="J427" i="25" s="1"/>
  <c r="H760" i="27"/>
  <c r="H758" i="27" s="1"/>
  <c r="J421" i="25" s="1"/>
  <c r="H726" i="27"/>
  <c r="H724" i="27" s="1"/>
  <c r="J405" i="25" s="1"/>
  <c r="H692" i="27"/>
  <c r="H690" i="27" s="1"/>
  <c r="J384" i="25" s="1"/>
  <c r="H658" i="27"/>
  <c r="H656" i="27" s="1"/>
  <c r="J378" i="25" s="1"/>
  <c r="H624" i="27"/>
  <c r="H622" i="27" s="1"/>
  <c r="J362" i="25" s="1"/>
  <c r="H590" i="27"/>
  <c r="H588" i="27" s="1"/>
  <c r="J340" i="25" s="1"/>
  <c r="H555" i="27"/>
  <c r="H553" i="27" s="1"/>
  <c r="J336" i="25" s="1"/>
  <c r="H521" i="27"/>
  <c r="H519" i="27" s="1"/>
  <c r="J320" i="25" s="1"/>
  <c r="H487" i="27"/>
  <c r="H485" i="27" s="1"/>
  <c r="J293" i="25" s="1"/>
  <c r="H453" i="27"/>
  <c r="H451" i="27" s="1"/>
  <c r="J266" i="25" s="1"/>
  <c r="H419" i="27"/>
  <c r="H417" i="27" s="1"/>
  <c r="J239" i="25" s="1"/>
  <c r="H385" i="27"/>
  <c r="H383" i="27" s="1"/>
  <c r="J212" i="25" s="1"/>
  <c r="H351" i="27"/>
  <c r="H349" i="27" s="1"/>
  <c r="J185" i="25" s="1"/>
  <c r="H317" i="27"/>
  <c r="H315" i="27" s="1"/>
  <c r="J158" i="25" s="1"/>
  <c r="H283" i="27"/>
  <c r="H281" i="27" s="1"/>
  <c r="J131" i="25" s="1"/>
  <c r="H249" i="27"/>
  <c r="H247" i="27" s="1"/>
  <c r="J104" i="25" s="1"/>
  <c r="H215" i="27"/>
  <c r="H213" i="27" s="1"/>
  <c r="H179" i="27"/>
  <c r="H147" i="27"/>
  <c r="H145" i="27" s="1"/>
  <c r="H113" i="27"/>
  <c r="H111" i="27" s="1"/>
  <c r="H79" i="27"/>
  <c r="H77" i="27" s="1"/>
  <c r="H45" i="27"/>
  <c r="H43" i="27" s="1"/>
  <c r="H11" i="27"/>
  <c r="H9" i="27" s="1"/>
  <c r="I7" i="27" l="1"/>
  <c r="I6" i="27" s="1"/>
  <c r="C7" i="29" s="1"/>
  <c r="H7" i="27"/>
  <c r="H6" i="27" s="1"/>
  <c r="J7" i="27"/>
  <c r="D9" i="29" s="1"/>
  <c r="G24" i="31"/>
  <c r="O20" i="28"/>
  <c r="E20" i="28" s="1"/>
  <c r="E118" i="23"/>
  <c r="M13" i="25"/>
  <c r="J10" i="31"/>
  <c r="AM6" i="28"/>
  <c r="AL6" i="28" s="1"/>
  <c r="H34" i="23"/>
  <c r="J21" i="25"/>
  <c r="G11" i="31"/>
  <c r="F7" i="28"/>
  <c r="E7" i="28" s="1"/>
  <c r="E40" i="23"/>
  <c r="J37" i="25"/>
  <c r="G12" i="31"/>
  <c r="F8" i="28"/>
  <c r="E8" i="28" s="1"/>
  <c r="E46" i="23"/>
  <c r="G29" i="31"/>
  <c r="F25" i="28"/>
  <c r="E25" i="28" s="1"/>
  <c r="E148" i="23"/>
  <c r="J57" i="25"/>
  <c r="G14" i="31"/>
  <c r="F10" i="28"/>
  <c r="E10" i="28" s="1"/>
  <c r="E58" i="23"/>
  <c r="K21" i="25"/>
  <c r="H11" i="31"/>
  <c r="Q7" i="28"/>
  <c r="P7" i="28" s="1"/>
  <c r="F40" i="23"/>
  <c r="G32" i="31"/>
  <c r="F28" i="28"/>
  <c r="E28" i="28" s="1"/>
  <c r="E167" i="23"/>
  <c r="G21" i="31"/>
  <c r="L17" i="28"/>
  <c r="E17" i="28" s="1"/>
  <c r="E100" i="23"/>
  <c r="G23" i="31"/>
  <c r="N19" i="28"/>
  <c r="E19" i="28" s="1"/>
  <c r="E112" i="23"/>
  <c r="N13" i="25"/>
  <c r="K10" i="31"/>
  <c r="AX6" i="28"/>
  <c r="AW6" i="28" s="1"/>
  <c r="I34" i="23"/>
  <c r="G26" i="31"/>
  <c r="F22" i="28"/>
  <c r="E22" i="28" s="1"/>
  <c r="E130" i="23"/>
  <c r="G28" i="31"/>
  <c r="F24" i="28"/>
  <c r="E24" i="28" s="1"/>
  <c r="E142" i="23"/>
  <c r="M21" i="25"/>
  <c r="J11" i="31"/>
  <c r="AM7" i="28"/>
  <c r="AL7" i="28" s="1"/>
  <c r="H40" i="23"/>
  <c r="G30" i="31"/>
  <c r="F26" i="28"/>
  <c r="E26" i="28" s="1"/>
  <c r="E154" i="23"/>
  <c r="J67" i="25"/>
  <c r="G15" i="31"/>
  <c r="F11" i="28"/>
  <c r="E11" i="28" s="1"/>
  <c r="E64" i="23"/>
  <c r="G17" i="31"/>
  <c r="H13" i="28"/>
  <c r="E13" i="28" s="1"/>
  <c r="E76" i="23"/>
  <c r="G18" i="31"/>
  <c r="I14" i="28"/>
  <c r="E14" i="28" s="1"/>
  <c r="E82" i="23"/>
  <c r="G34" i="31"/>
  <c r="F30" i="28"/>
  <c r="E30" i="28" s="1"/>
  <c r="E179" i="23"/>
  <c r="J13" i="25"/>
  <c r="G10" i="31"/>
  <c r="F6" i="28"/>
  <c r="E34" i="23"/>
  <c r="K13" i="25"/>
  <c r="H10" i="31"/>
  <c r="Q6" i="28"/>
  <c r="P6" i="28" s="1"/>
  <c r="F34" i="23"/>
  <c r="N21" i="25"/>
  <c r="K11" i="31"/>
  <c r="AX7" i="28"/>
  <c r="AW7" i="28" s="1"/>
  <c r="I40" i="23"/>
  <c r="J47" i="25"/>
  <c r="G13" i="31"/>
  <c r="F9" i="28"/>
  <c r="E9" i="28" s="1"/>
  <c r="E52" i="23"/>
  <c r="L21" i="25"/>
  <c r="I11" i="31"/>
  <c r="AB7" i="28"/>
  <c r="AA7" i="28" s="1"/>
  <c r="G40" i="23"/>
  <c r="J77" i="25"/>
  <c r="G16" i="31"/>
  <c r="G12" i="28"/>
  <c r="E12" i="28" s="1"/>
  <c r="E70" i="23"/>
  <c r="G19" i="31"/>
  <c r="J15" i="28"/>
  <c r="E15" i="28" s="1"/>
  <c r="E88" i="23"/>
  <c r="G22" i="31"/>
  <c r="M18" i="28"/>
  <c r="E18" i="28" s="1"/>
  <c r="E106" i="23"/>
  <c r="G25" i="31"/>
  <c r="F21" i="28"/>
  <c r="E21" i="28" s="1"/>
  <c r="E124" i="23"/>
  <c r="L13" i="25"/>
  <c r="L12" i="25" s="1"/>
  <c r="L11" i="25" s="1"/>
  <c r="L10" i="25" s="1"/>
  <c r="I10" i="31"/>
  <c r="I9" i="31" s="1"/>
  <c r="AB6" i="28"/>
  <c r="AA6" i="28" s="1"/>
  <c r="G34" i="23"/>
  <c r="G27" i="31"/>
  <c r="F23" i="28"/>
  <c r="E23" i="28" s="1"/>
  <c r="E136" i="23"/>
  <c r="G31" i="31"/>
  <c r="F27" i="28"/>
  <c r="E27" i="28" s="1"/>
  <c r="E160" i="23"/>
  <c r="E9" i="29"/>
  <c r="G33" i="31"/>
  <c r="F29" i="28"/>
  <c r="E29" i="28" s="1"/>
  <c r="E173" i="23"/>
  <c r="G20" i="31"/>
  <c r="K16" i="28"/>
  <c r="E16" i="28" s="1"/>
  <c r="E94" i="23"/>
  <c r="L6" i="27"/>
  <c r="J6" i="27" l="1"/>
  <c r="M12" i="25"/>
  <c r="M11" i="25" s="1"/>
  <c r="M10" i="25" s="1"/>
  <c r="P31" i="28"/>
  <c r="N12" i="25"/>
  <c r="N11" i="25" s="1"/>
  <c r="N10" i="25" s="1"/>
  <c r="H9" i="31"/>
  <c r="J9" i="31"/>
  <c r="J12" i="25"/>
  <c r="J11" i="25" s="1"/>
  <c r="J10" i="25" s="1"/>
  <c r="G9" i="31"/>
  <c r="K6" i="27"/>
  <c r="K12" i="25"/>
  <c r="K11" i="25" s="1"/>
  <c r="K10" i="25" s="1"/>
  <c r="K9" i="31"/>
  <c r="E6" i="28"/>
  <c r="E31" i="28" s="1"/>
  <c r="F31" i="28"/>
  <c r="E8" i="29"/>
  <c r="BG31" i="28"/>
  <c r="AV31" i="28"/>
  <c r="BF31" i="28"/>
  <c r="AU31" i="28"/>
  <c r="Y31" i="28"/>
  <c r="AT31" i="28"/>
  <c r="X31" i="28"/>
  <c r="AS31" i="28"/>
  <c r="W31" i="28"/>
  <c r="AQ31" i="28"/>
  <c r="AF31" i="28"/>
  <c r="U31" i="28"/>
  <c r="AP31" i="28"/>
  <c r="AE31" i="28"/>
  <c r="AO31" i="28"/>
  <c r="AY31" i="28"/>
  <c r="AN31" i="28"/>
  <c r="AC31" i="28"/>
  <c r="R31" i="28"/>
  <c r="AB31" i="28"/>
  <c r="F8" i="29" l="1"/>
  <c r="F12" i="29" s="1"/>
  <c r="D8" i="29"/>
  <c r="D13" i="29" s="1"/>
  <c r="AZ31" i="28"/>
  <c r="Z31" i="28"/>
  <c r="AD31" i="28"/>
  <c r="BB31" i="28"/>
  <c r="BE31" i="28"/>
  <c r="BA31" i="28"/>
  <c r="Q31" i="28"/>
  <c r="AJ31" i="28"/>
  <c r="BC31" i="28"/>
  <c r="AK31" i="28"/>
  <c r="BD31" i="28"/>
  <c r="S31" i="28"/>
  <c r="AM31" i="28"/>
  <c r="T31" i="28"/>
  <c r="V31" i="28"/>
  <c r="AR31" i="28"/>
  <c r="AX31" i="28"/>
  <c r="E13" i="29"/>
  <c r="E12" i="29"/>
  <c r="AG31" i="28"/>
  <c r="AH31" i="28"/>
  <c r="AI31" i="28"/>
  <c r="F13" i="29" l="1"/>
  <c r="D12" i="29"/>
  <c r="AA31" i="28"/>
  <c r="AW31" i="28"/>
  <c r="H31" i="28"/>
  <c r="K31" i="28"/>
  <c r="L31" i="28"/>
  <c r="O31" i="28"/>
  <c r="J31" i="28"/>
  <c r="G31" i="28"/>
  <c r="M31" i="28"/>
  <c r="N31" i="28"/>
  <c r="I31" i="28"/>
  <c r="AL31" i="28" l="1"/>
</calcChain>
</file>

<file path=xl/sharedStrings.xml><?xml version="1.0" encoding="utf-8"?>
<sst xmlns="http://schemas.openxmlformats.org/spreadsheetml/2006/main" count="2946" uniqueCount="524">
  <si>
    <t>-</t>
  </si>
  <si>
    <t xml:space="preserve">Հավելված N 3. Բյուջետային ծրագրերի և ակնկալվող արդյունքների ներկայացման ձևաչափ </t>
  </si>
  <si>
    <t>ԲԱՐՁՐԱԳՈՒՅՆ ԴԱՏԱԿԱՆ ԽՈՐՀՈՒՐԴ</t>
  </si>
  <si>
    <t>ՄԱՍ 1. ՊԵՏԱԿԱՆ ՄԱՐՄՆԻ ՌԱԶՄԱՎԱՐՈՒԹՅԱՆ ԸՆԴՀԱՆՈՒՐ ՆԿԱՐԱԳՐՈՒԹՅՈՒՆԸ</t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</si>
  <si>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</si>
  <si>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t>Պետական մարմնի անվանումը1՝</t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</si>
  <si>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</si>
  <si>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</si>
  <si>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4. Ֆինանսական ակտիվների կառավարմանն անչվող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</si>
  <si>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>Բարձրագույն դատական խորհուրդը դատավորի և դատարանի անկախության երաշխավորման իր սահմանադրական առաքելության իրականացման նպատակով լիազորությունների ստանձնման պահից խնդիր է դրել հետևողական ու արդյունավետ աշխատանքի շնորհիվ.
- երաշխավորել դատական իշխանության համարժեք տեղն ու դերն իշխանությունների բաժանման ու հավասարակշռման համակարգում,
- ապահովել դատավորների ու դատարանների գործառութային, կառուցակարգային, նյութական ու սոցիալական անկախության անհրաժեշտ ու բավարար երաշխիքներ, ինչպես նաև սահմանել նրա բարձր կարգավիճակին և պատասխանատվությանը համապատասխանող վարձատրություն,
- էապես բարձրացնել հանրային վստահությունն արդարադատության նկատմամբ,
- նախադրյալներ ստեղծել իրավունքի գերակայության սկզբունքի հետևողական իրացման, մարդու հիմնական իրավունքների ու ազատությունների անմիջական գործողության համար,
- արդարադատության ոլորտում նվազագույնի հասցնել կոռուպցիոն ռիսկերը,
- ներդնել առաջադիմական էլեկտրոնային արդարադատության ու մշտադիտարկման համակարգեր,
- էապես կրճատել արդարադատության ծախսատարությունը,
- որակական փոփոխություններ իրականացնել դատարանի մատչելիության ու ողջամիտ ժամկետներում գործերի քննության հիմնարար սկզբունքների իրացման համար,
- բարձրացնել դատական ծառայողների որակն ու պատասխանատվությունը:
Բարձրագույն դատական խորհրդի գլխավոր նպատակն է նախադրյալներ ստեղծել Հայաստանում ձևավորելու արդարադատության անկախության, անաչառության, մատչելիության, թափանցիկության, հաշվետվողականության և արդյունավետության նոր մշակույթ:</t>
  </si>
  <si>
    <t>ՄԱՍ 2. ՊԵՏԱԿԱՆ ՄԱՐՄՆԻ ԿՈՂՄԻՑ ԻՐԱԿԱՆԱՑՎՈՂ ԲՅՈՒՋԵՏԱՅԻՆ ԾՐԱԳՐԵՐԸ ԵՎ ՄԻՋՈՑԱՌՈՒՄՆԵՐԸ</t>
  </si>
  <si>
    <t>Ծրագիր</t>
  </si>
  <si>
    <r>
      <t>Ծրագրային դասիչ</t>
    </r>
    <r>
      <rPr>
        <vertAlign val="superscript"/>
        <sz val="10"/>
        <color rgb="FF000000"/>
        <rFont val="GHEA Grapalat"/>
        <family val="3"/>
      </rPr>
      <t>6</t>
    </r>
  </si>
  <si>
    <r>
      <t>Միջոցառում</t>
    </r>
    <r>
      <rPr>
        <vertAlign val="superscript"/>
        <sz val="10"/>
        <color rgb="FF000000"/>
        <rFont val="GHEA Grapalat"/>
        <family val="3"/>
      </rPr>
      <t>9</t>
    </r>
  </si>
  <si>
    <t>Ծրագիր/Միջոցառում</t>
  </si>
  <si>
    <t>2025թ (հազ. դրամ)</t>
  </si>
  <si>
    <t>2026թ (հազ. դրամ)</t>
  </si>
  <si>
    <t>Ծրագրի միջոցառումներ8</t>
  </si>
  <si>
    <t>Ընթացիկ միջոցառումներ</t>
  </si>
  <si>
    <t>Ծրագրի անվանումը՝</t>
  </si>
  <si>
    <t>Դատական իշխանության գործունեության ապահովում և իրականացում</t>
  </si>
  <si>
    <t>Ծրագրի նպատակը՝</t>
  </si>
  <si>
    <t>Դատական իշխանության անկախության երաշխավորում, բնականոն գործունեության և դատական պաշտպանության իրավունքի ապահովում</t>
  </si>
  <si>
    <t>Վերջնական արդյունքի նկարագրությունը՝</t>
  </si>
  <si>
    <t>Անկախ, անաչառ, մատչելի, արդյունավետ ու հաշվետու արդարադատության ձևավորում, դատական իշխանության գուծունեության և դատական պաշտպանության իրավունքի ապահովման արդյունավետության բարձրացում</t>
  </si>
  <si>
    <t>Միջոցառման անվանումը՝</t>
  </si>
  <si>
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</si>
  <si>
    <t>Միջոցառման նկարագրությունը՝</t>
  </si>
  <si>
    <t>Դատական գործերի բաշխման համակարգի արդիականացում, դատարանների բնականոն գործունեության համար նյութատեխնիկական պայմաններով ապահովվածության երաշխավորում, Դատական դեպարտամենտի կենտրոնական մարմինը և նրա առանձնացված ստորաբաժանումները որակյալ կադրերով ապահովում</t>
  </si>
  <si>
    <t>Միջոցառման տեսակը՝</t>
  </si>
  <si>
    <t>Ծառայությունների մատուցում</t>
  </si>
  <si>
    <t>ՀՀ Վճռաբեկ դատարանի բնականոն գործունեության և ՀՀ Վճռաբեկ դատարանի կողմից դատական պաշտպանության իրավունքի ապահովում</t>
  </si>
  <si>
    <t>Դատավարական գործունեության իրականացում, դատական ակտերի կազմում և հրապարակում, արխիվային փաստաթղթերի տրամադրում,  դատական ծառայության իրականացում</t>
  </si>
  <si>
    <t>ՀՀ Վերաքննիչ քաղաքացիական դատարանի բնականոն գործունեության և ՀՀ Վերաքննիչ քաղաքացիական դատարանի կողմից դատական պաշտպանության իրավունքի ապահովում</t>
  </si>
  <si>
    <t>ՀՀ Վերաքննիչ քրեական դատարանի բնականոն գործունեության և ՀՀ Վերաքննիչ քրեական դատարանի կողմից դատական պաշտպանության իրավունքի ապահովում</t>
  </si>
  <si>
    <t>ՀՀ Վերաքննիչ վարչական դատարանի բնականոն գործունեության և ՀՀ Վերաքննիչ վարչական դատարանի կողմից դատական պաշտպանության իրավունքի ապահովում</t>
  </si>
  <si>
    <t>ՀՀ Վարչական դատարանի բնականոն գործունեության և ՀՀ Վարչական դատարանի կողմից դատական պաշտպանության իրավունքի ապահովում</t>
  </si>
  <si>
    <t>ՀՀ Արագածոտնի մարզի առաջին ատյանի ընդհանուր իրավասության դատարանի բնականոն գործունեության և ՀՀ Արագածոտնի մարզի առաջին ատյանի ընդհանուր իրավասության դատարանի կողմից դատական պաշտպանության իրավունքի ապահովում</t>
  </si>
  <si>
    <t>ՀՀ Արարատի և Վայոց ձորի մարզերի առաջին ատյանի ընդհանուր իրավասության դատարանի բնականոն գործունեության և ՀՀ Արարատի և Վայոց ձորի մարզերի առաջին ատյանի ընդհանուր իրավասության դատարանի կողմից դատական պաշտպանության իրավունքի ապահովում</t>
  </si>
  <si>
    <t>ՀՀ Արմավիրի մարզի առաջին ատյանի ընդհանուր իրավասության դատարանի բնականոն գործունեության և ՀՀ Արմավիրի մարզի առաջին ատյանի ընդհանուր իրավասության դատարանի կողմից դատական պաշտպանության իրավունքի ապահովում</t>
  </si>
  <si>
    <t>ՀՀ Գեղարքունիքի մարզի առաջին ատյանի ընդհանուր իրավասության դատարանի բնականոն գործունեության և ՀՀ Գեղարքունիքի մարզի առաջին ատյանի ընդհանուր իրավասության դատարանի կողմից դատական պաշտպանության իրավունքի ապահովում</t>
  </si>
  <si>
    <t>ՀՀ Լոռու մարզի առաջին ատյանի ընդհանուր իրավասության դատարանի բնականոն գործունեության և ՀՀ Լոռու մարզի առաջին ատյանի ընդհանուր իրավասության դատարանի կողմից դատական պաշտպանության իրավունքի ապահովում</t>
  </si>
  <si>
    <t>ՀՀ Կոտայքի մարզի առաջին ատյանի ընդհանուր իրավասության դատարանի բնականոն գործունեության և ՀՀ Կոտայքի մարզի առաջին ատյանի ընդհանուր իրավասության դատարանի կողմից դատական պաշտպանության իրավունքի ապահովում</t>
  </si>
  <si>
    <t>ՀՀ Շիրակի մարզի առաջին ատյանի ընդհանուր իրավասության դատարանի բնականոն գործունեության և ՀՀ Շիրակի մարզի առաջին ատյանի ընդհանուր իրավասության դատարանի կողմից դատական պաշտպանության իրավունքի ապահովում</t>
  </si>
  <si>
    <t>ՀՀ Սյունիքի մարզի առաջին ատյանի ընդհանուր իրավասության դատարանի բնականոն գործունեության և ՀՀ Սյունիքի մարզի առաջին ատյանի ընդհանուր իրավասության դատարանի կողմից դատական պաշտպանության իրավունքի ապահովում</t>
  </si>
  <si>
    <t>ՀՀ Տավուշի մարզի առաջին ատյանի ընդհանուր իրավասության դատարանի բնականոն գործունեության և ՀՀ Տավուշի մարզի առաջին ատյանի ընդհանուր իրավասության դատարանի կողմից դատական պաշտպանության իրավունքի ապահովում</t>
  </si>
  <si>
    <t>ՀՀ Սնանկության դատարանի բնականոն գործունեության և ՀՀ Սնանկության դատարանի կողմից դատական պաշտպանության իրավունքի ապահովում</t>
  </si>
  <si>
    <t>Բարձրագույն դատական խորհրդի և ՀՀ դատարանների պահուստային ֆոնդի ձևավորում և կառավարում</t>
  </si>
  <si>
    <t>Չնախատեսված և չկանխատեսված ծախսերի փոխհատուցում</t>
  </si>
  <si>
    <t>Հակակոռուպցիոն դատարանի բնականոն գործունեության և Հակակոռուպցիոն  դատարանի կողմից դատական պաշտպանության իրավունքի ապահովում</t>
  </si>
  <si>
    <t xml:space="preserve">Դատավորների և դատական կարգադրիչների հատուկ պատրաստականության դասընթացների անցկացում և դատական համակարգի քաղաքացիական ծառայողների վերապատրաստում </t>
  </si>
  <si>
    <t xml:space="preserve">Դատավորների և դատական կարգադրիչների հատուկ պատրաստականության և դատական համակարգի քաղաքացիական ծառայողների մասնագիտական կարողությունների զարգացում </t>
  </si>
  <si>
    <t>Կապիտալ միջոցառումներ</t>
  </si>
  <si>
    <t>Բարձրագույն դատական խորհրդի տեխնիկական հագեցվածության բարելավում</t>
  </si>
  <si>
    <t>Դատական համակարգի աշխատանքային պայմանների բարելավման համար վարչական  սարքավորումների ձեռքբերում</t>
  </si>
  <si>
    <t>Պետական մարմնի կողմից օգտագործվող ոչ ֆինանսական ակտիվների հետ գործառնություններ</t>
  </si>
  <si>
    <t>Դատական համակարգի շենքային պայմանների բարելավում</t>
  </si>
  <si>
    <t>Դատարանների շենքերի վերակառուցում, նոր շենքերի կառուցում և նախագծանախահաշվային փաստաթղթերի ձեռք բերում</t>
  </si>
  <si>
    <t xml:space="preserve">Բարձրագույն դատական խորհրդի տրանսպորտային միջոցներով ապահովվածության բարելավում </t>
  </si>
  <si>
    <t xml:space="preserve">Դատական համակարգի աշխատանքային պայմանների բարելավման համար տրանսպորտային սարքավորումների ձեռքբերում </t>
  </si>
  <si>
    <t>ՄԱՍ 3 ՊԵՏԱԿԱՆ ՄԱՐՄՆԻ ԾՐԱԳՐԵՐԻ ԳԾՈՎ ՎԵՐՋՆԱԿԱՆ ԱՐԴՅՈՒՆՔԻ ՑՈՒՑԱՆԻՇՆԵՐԸ</t>
  </si>
  <si>
    <t>Ծրագրի վերջնական արդյունքները</t>
  </si>
  <si>
    <t xml:space="preserve">Ելակետը </t>
  </si>
  <si>
    <t>Թիրախը</t>
  </si>
  <si>
    <r>
      <t>Նպատակը</t>
    </r>
    <r>
      <rPr>
        <vertAlign val="superscript"/>
        <sz val="10"/>
        <color rgb="FF000000"/>
        <rFont val="GHEA Grapalat"/>
        <family val="3"/>
      </rPr>
      <t xml:space="preserve">11 </t>
    </r>
  </si>
  <si>
    <r>
      <t>Ծրագրի դասիչը</t>
    </r>
    <r>
      <rPr>
        <vertAlign val="superscript"/>
        <sz val="10"/>
        <color rgb="FF000000"/>
        <rFont val="GHEA Grapalat"/>
        <family val="3"/>
      </rPr>
      <t>12</t>
    </r>
  </si>
  <si>
    <r>
      <t>Ծրագրի անվանումը</t>
    </r>
    <r>
      <rPr>
        <vertAlign val="superscript"/>
        <sz val="10"/>
        <color rgb="FF000000"/>
        <rFont val="GHEA Grapalat"/>
        <family val="3"/>
      </rPr>
      <t>13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</si>
  <si>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10"/>
        <color rgb="FF000000"/>
        <rFont val="GHEA Grapalat"/>
        <family val="3"/>
      </rPr>
      <t>19</t>
    </r>
  </si>
  <si>
    <r>
      <t>Կապը ՄԱԿ-ի կայուն զարգացման նպատակների և ցուցանիշների հետ</t>
    </r>
    <r>
      <rPr>
        <vertAlign val="superscript"/>
        <sz val="10"/>
        <color rgb="FF000000"/>
        <rFont val="GHEA Grapalat"/>
        <family val="3"/>
      </rPr>
      <t>20</t>
    </r>
  </si>
  <si>
    <r>
      <t>Չափորոշիչը</t>
    </r>
    <r>
      <rPr>
        <vertAlign val="superscript"/>
        <sz val="10"/>
        <color theme="1"/>
        <rFont val="GHEA Grapalat"/>
        <family val="3"/>
      </rPr>
      <t>14</t>
    </r>
  </si>
  <si>
    <r>
      <t>Ցուցանիշը</t>
    </r>
    <r>
      <rPr>
        <vertAlign val="superscript"/>
        <sz val="10"/>
        <color theme="1"/>
        <rFont val="GHEA Grapalat"/>
        <family val="3"/>
      </rPr>
      <t>15</t>
    </r>
  </si>
  <si>
    <r>
      <t>Ժամկետը</t>
    </r>
    <r>
      <rPr>
        <vertAlign val="superscript"/>
        <sz val="10"/>
        <color theme="1"/>
        <rFont val="GHEA Grapalat"/>
        <family val="3"/>
      </rPr>
      <t>16</t>
    </r>
  </si>
  <si>
    <r>
      <t>Ցուցանիշը</t>
    </r>
    <r>
      <rPr>
        <vertAlign val="superscript"/>
        <sz val="10"/>
        <color theme="1"/>
        <rFont val="GHEA Grapalat"/>
        <family val="3"/>
      </rPr>
      <t>17</t>
    </r>
  </si>
  <si>
    <r>
      <t>Ժամկետը</t>
    </r>
    <r>
      <rPr>
        <vertAlign val="superscript"/>
        <sz val="10"/>
        <color theme="1"/>
        <rFont val="GHEA Grapalat"/>
        <family val="3"/>
      </rPr>
      <t>18</t>
    </r>
  </si>
  <si>
    <t xml:space="preserve">
Դատական իշխանության գործունեության ապահովում և իրականացում</t>
  </si>
  <si>
    <t xml:space="preserve">
16.3. Խթանել օրենքի գերակայությունը ազգային և միջազգային մակարդակներում և ապահովել արդարադատության հավասար հասանելիություն բոլորի համար
16.5. Էապես կրճատել կոռուպցիան և կաշառակերությունը իրենց բոլոր ձևերով
16.7. Ապահովել որոշումների կայացման արձագանքող, ներառական, մասնակցային և ներկայացուցչական գործընթաց բոլոր մակարդակներում
16.7.1. Պաշտոնների համամասնությունը (ըստ սեռի, տարիքի, հաշմանդամություն ունենալու հանգամանքի և բնակչության խմբի) պետական հաստատություններում (ազգային և տեղական օրենսդիր մարմիններ, հանրային ծառայություններ և դատական մարմիններ)՝ համեմատած ազգային բաշխվածությանը</t>
  </si>
  <si>
    <t>Դատական դեպարտամենտ</t>
  </si>
  <si>
    <t>Մշակվող նորմատիվ իրավական ակտերի նախագծերի քանակ, հատ</t>
  </si>
  <si>
    <t>Համակարգվող, իրականացվող և վերահսկման ենթարկվող միջոցառումների քանակ, հատ</t>
  </si>
  <si>
    <t>ԲԳկ-ի գծով ՀՄԱ (հրատապ մեկ անձ) ընթացակարգով իրականացվող գնումների գումարը մրցակցային ընթացակարգով իրականացվող գնումների գումարի նկատմամբ, տոկոս</t>
  </si>
  <si>
    <t>Ցուցանիշներ</t>
  </si>
  <si>
    <t>Սարքավորումների ծառայության կանխատեսվող միջին ժամկետ, տարի</t>
  </si>
  <si>
    <t>Դատարանի համակարգչային տեխնիկայի բարելավում, տոկոս</t>
  </si>
  <si>
    <t>Հատուկ պատրաստականության դասընթացների դատավոր մասնակիցներ, մարդ</t>
  </si>
  <si>
    <t>Ունկնդիրներից վկայագիր ստացածների տեսակարար կշիռ, տոկոս</t>
  </si>
  <si>
    <t>Ծրագրային դասիչը</t>
  </si>
  <si>
    <t>Ծրագիր /Միջոցառում</t>
  </si>
  <si>
    <t>Ընդամենը</t>
  </si>
  <si>
    <t>Աշխատողների աշխատավարձեր և հավելավճարներ /4111/</t>
  </si>
  <si>
    <t>Պարգևատրումներ, դրամական խրախուսումներ և հատուկ վճարներ /4112/</t>
  </si>
  <si>
    <t>Քաղաքացիական, դատական և պետական ծառայողների պարգևատրում /4113/</t>
  </si>
  <si>
    <t>Էներգետիկ ծառայություններ /4212/</t>
  </si>
  <si>
    <t>Կոմունալ ծառայություններ /4213/</t>
  </si>
  <si>
    <t>Կապի ծառայություններ /4214/</t>
  </si>
  <si>
    <t>Ապահովագրական ծախսեր /4215/</t>
  </si>
  <si>
    <t>Ներքին  գործուղումներ /4221/</t>
  </si>
  <si>
    <t>Արտասահմանյան գործուղումների գծով ծախսեր /4222/</t>
  </si>
  <si>
    <t>Վարչական ծառայություններ /4231/</t>
  </si>
  <si>
    <t>Համակարգչային ծառայություններ /4232/</t>
  </si>
  <si>
    <t>Տեղեկատվական ծառայություններ /4234/</t>
  </si>
  <si>
    <t>Կառավարչական ծառայություններ /4235/</t>
  </si>
  <si>
    <t>Ներկայացուցչական  ծախսեր /4237/</t>
  </si>
  <si>
    <t>Ընդհանուր բնույթի այլ ծառայություններ /4239/</t>
  </si>
  <si>
    <t>Մասնագիտական ծառայություններ /4241/</t>
  </si>
  <si>
    <t>Շենքերի և կառույցների ընթացիկ նորոգում և պահպանում /4251/</t>
  </si>
  <si>
    <t>Մեքենաների և սարքավորումների ընթացիկ նորոգում և պահպանում /4252/</t>
  </si>
  <si>
    <t>Գրասենյակային նյութեր և հագուստ /4261/</t>
  </si>
  <si>
    <t>Տրանսպորտային նյութեր /4264/</t>
  </si>
  <si>
    <t>Կենցաղային և հանրային սննդի նյութեր /4267/</t>
  </si>
  <si>
    <t>Հատուկ նպատակային այլ նյութեր /4269/</t>
  </si>
  <si>
    <t>Այլ նպաստներ բյուջեից /4729/</t>
  </si>
  <si>
    <t>Պարտադիր վճարներ /4823/</t>
  </si>
  <si>
    <t>Այլ  ծախսեր /4861/</t>
  </si>
  <si>
    <t>Շենքերի և շինությունների կառուցում /5112/</t>
  </si>
  <si>
    <t>Տրանսպորտային սարքավորումներ /5121/</t>
  </si>
  <si>
    <t>Վարչական  սարքավորումներ /5122/</t>
  </si>
  <si>
    <t xml:space="preserve">Ոչ նյութական հիմնական միջոցներ /5132/ </t>
  </si>
  <si>
    <t>Նախագծահետազոտական ծախսեր /5134/</t>
  </si>
  <si>
    <t>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</t>
  </si>
  <si>
    <t>ՀՀ Արարատի և Վայոց ձորի մարզերի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</t>
  </si>
  <si>
    <t>ՀՀ Արմավիրի մարզի ընդհանուր իրավասության դատարանի բնականոն գործունեության և ՀՀ Արմավիրի մարզի ընդհանուր իրավասության դատարանի կողմից դատական պաշտպանության իրավունքի ապահովում</t>
  </si>
  <si>
    <t>ՀՀ Գեղարքունիքի մարզի ընդհանուր իրավասության դատարանի բնականոն գործունեության և ՀՀ Գեղարքունիքի մարզի ընդհանուր իրավասության դատարանի կողմից դատական պաշտպանության իրավունքի ապահովում</t>
  </si>
  <si>
    <t>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</t>
  </si>
  <si>
    <t>ՀՀ Կոտայքի մարզի ընդհանուր իրավասության դատարանի բնականոն գործունեության և ՀՀ Կոտայքի մարզի ընդհանուր իրավասության դատարանի կողմից դատական պաշտպանության իրավունքի ապահովում</t>
  </si>
  <si>
    <t>ՀՀ Շիրակի մարզի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</t>
  </si>
  <si>
    <t>ՀՀ Սյունիքի մարզի ընդհանուր իրավասության դատարանի բնականոն գործունեության և ՀՀ Սյունիքի մարզի ընդհանուր իրավասության դատարանի կողմից դատական պաշտպանության իրավունքի ապահովում</t>
  </si>
  <si>
    <t>ՀՀ Տավուշի մարզի ընդհանուր իրավասության դատարանի բնականոն գործունեության և ՀՀ Տավուշի մարզի ընդհանուր իրավասության դատարանի կողմից դատական պաշտպանության իրավունքի ապահովում</t>
  </si>
  <si>
    <t>ՀՀ Հակակոռուպցիոն դատարանի բնականոն գործունեության և ՀՀ Հակակոռուպցիոն դատարանի կողմից դատական պաշտպանության իրավունքի ապահովում</t>
  </si>
  <si>
    <t>Բարձրագույն դատական խորհրդի վարչական սարքավորումների ձեռքբերում</t>
  </si>
  <si>
    <t>31002</t>
  </si>
  <si>
    <t>Բարձրագույն դատական խորհրդի և դատարանների շենքային պայմանների ապահովում</t>
  </si>
  <si>
    <t xml:space="preserve"> Բարձրագույն դատական խորհրդի տրանսպորտային միջոցներով ապահովվածության բարելավում</t>
  </si>
  <si>
    <t>Երևան</t>
  </si>
  <si>
    <t>Արագածոտնի մարզ</t>
  </si>
  <si>
    <t>Արարատի և Վայոց ձորի մարզեր</t>
  </si>
  <si>
    <t>Արմավիրի մարզ</t>
  </si>
  <si>
    <t>Գեղարքունիքի մարզ</t>
  </si>
  <si>
    <t>Լոռու մարզ</t>
  </si>
  <si>
    <t>Կոտայքի մարզ</t>
  </si>
  <si>
    <t>Շիրակի մարզ</t>
  </si>
  <si>
    <t>Սյունիքի մարզ</t>
  </si>
  <si>
    <t>Տավուշի մարզ</t>
  </si>
  <si>
    <t>[1] Բացել բյուջետային ծախսերը առանձին մարզերի մակարդակով</t>
  </si>
  <si>
    <t>(հազար դրամներով)</t>
  </si>
  <si>
    <t>X</t>
  </si>
  <si>
    <t>3.2 Ծախսային խնայողությունների գծով առաջարկները (-) նշանով</t>
  </si>
  <si>
    <t>3.3 Նոր նախաձեռնությունների գծով ընդհանուր ծախսերը</t>
  </si>
  <si>
    <t>2026թ.</t>
  </si>
  <si>
    <t>Հավելված N 8. Ամփոփ ֆինանսական պահանջներ ՄԺԾԾ ժամանակահատվածի համար</t>
  </si>
  <si>
    <t>Վերաքննիչ հակակոռուպցիոն դատարանի բնականոն գործունեության և Վերաքննիչ հակակոռուպցիոն  դատարանի կողմից դատական պաշտպանության իրավունքի ապահովում</t>
  </si>
  <si>
    <t>Միջոցառում</t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</si>
  <si>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27</t>
    </r>
  </si>
  <si>
    <t>Բաժին</t>
  </si>
  <si>
    <t xml:space="preserve">Խումբ </t>
  </si>
  <si>
    <t>Դաս</t>
  </si>
  <si>
    <t>03</t>
  </si>
  <si>
    <t>01</t>
  </si>
  <si>
    <t>11020</t>
  </si>
  <si>
    <t>ՀՀ Վերաքննիչ հակակոռուպցիոն դատարանի բնականոն գործունեության և ՀՀ Վերաքննիչ հակակոռուպցիոն դատարանի կողմից դատական պաշտպանության իրավունքի ապահովում</t>
  </si>
  <si>
    <t>11022</t>
  </si>
  <si>
    <t>11023</t>
  </si>
  <si>
    <t>ԲԳԿ-ի գծով հաստատված բյուջեի նկատմամբ կատարման տոկոս</t>
  </si>
  <si>
    <t>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</t>
  </si>
  <si>
    <t>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</t>
  </si>
  <si>
    <t xml:space="preserve"> Կառուցապատվող մակերես, քմ </t>
  </si>
  <si>
    <t xml:space="preserve"> Շինարարության աշխատանքների ավարտվածության աստիճանը, տոկոս</t>
  </si>
  <si>
    <t>2023թ.  (փաստացի) բազային տարի (հազ. դրամ)</t>
  </si>
  <si>
    <t>2024թ (պլան) (հազ. դրամ)</t>
  </si>
  <si>
    <t>Ստացված հայցադիմումների, դիմումների և գործերի քանակը /քաղաքացիական գործեր/, գործ/հատ</t>
  </si>
  <si>
    <t>Վարույթ ընդունված քաղաքացիական գործերի քանակը, գործ/հատ</t>
  </si>
  <si>
    <t>Ավարտված քաղաքացիական գործերի քանակը, գործ/հատ</t>
  </si>
  <si>
    <t>Տարեվերջին անավարտ քաղաքացիական գործերի քանակը, գործ/հատ</t>
  </si>
  <si>
    <t>Ստացված հայցադիմումների, դիմումների և գործերի քանակը /քրեական գործեր/, գործ/հատ</t>
  </si>
  <si>
    <t>Վարույթ ընդունված քրեական գործերի քանակը, գործ/հատ</t>
  </si>
  <si>
    <t>Ավարտված քրեական գործերի քանակը, գործ/հատ</t>
  </si>
  <si>
    <t>Տարեվերջին անավարտ քրեական գործերի քանակը, գործ/հատ</t>
  </si>
  <si>
    <t>Ստացված մինչդատական վարույթի գործեր, գործ/հատ</t>
  </si>
  <si>
    <t>Վարույթ ընդունված մինչդատական վարույթի գործերի քանակը, գործ/հատ</t>
  </si>
  <si>
    <t>Ավարտված մինչդատական վարույթի գործերի քանակը, գործ/հատ</t>
  </si>
  <si>
    <t>Տարեվերջին անավարտ մինչդատական վարույթի գործերի քանակը, գործ/հատ</t>
  </si>
  <si>
    <t>Ստացված վճարման կարգադրություններ արձակելու մասին գործեր, գործ/հատ</t>
  </si>
  <si>
    <t>Վարույթ ընդունված վճարման կարգադրություններ արձակելու մասին գործերի քանակը, գործ/հատ</t>
  </si>
  <si>
    <t>Ավարտված վճարման կարգադրություններ արձակելու մասին գործերի քանակը, գործ/հատ</t>
  </si>
  <si>
    <t>Տարեվերջին անավարտ վճարման կարգադրություններ արձակելու մասին գործերի քանակը, գործ/հատ</t>
  </si>
  <si>
    <t>Ստացված հայցադիմումների և դիմումների քանակը /սնանկության գործեր/, գործ/հատ</t>
  </si>
  <si>
    <t>Վարույթ ընդունված սնանկության գործերի քանակը, գործ/հատ</t>
  </si>
  <si>
    <t>Ավարտված սնանկության գործերի քանակը, գործ/հատ</t>
  </si>
  <si>
    <t>Տարեվերջին անավարտ սնանկության գործերի քանակը, գործ/հատ</t>
  </si>
  <si>
    <t>Ստացված արբիտրաժային գործեր, գործ/հատ</t>
  </si>
  <si>
    <t>Վարույթ ընդունված արբիտրաժային գործերի քանակը, գործ/հատ</t>
  </si>
  <si>
    <t>Ավարտված արբիտրաժային գործերի քանակը, գործ/հատ</t>
  </si>
  <si>
    <t>Տարեվերջին անավարտ արբիտրաժային գործերի քանակը, գործ/հատ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</si>
  <si>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</si>
  <si>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</si>
  <si>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2026թ բյուջե 
(հազ. դրամ)</t>
  </si>
  <si>
    <t>2027թ բյուջե  
(հազ. դրամ)</t>
  </si>
  <si>
    <t>ԸՆԴԱՄԵՆԸ</t>
  </si>
  <si>
    <t>/Ծրագրի անվանումը/</t>
  </si>
  <si>
    <t>այդ թվում՝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</si>
  <si>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</si>
  <si>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</si>
  <si>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/Միջոցառման անվանումը/</t>
  </si>
  <si>
    <t>/Կատարող մարմնի անվանումը/</t>
  </si>
  <si>
    <t xml:space="preserve"> այդ թվում` բյուջետային ծախսերի տնտեսագիտական դասակարգման հոդվածներ
</t>
  </si>
  <si>
    <r>
      <t>&lt;Հոդվածի  անվանումը և կոդը&gt;</t>
    </r>
    <r>
      <rPr>
        <i/>
        <vertAlign val="superscript"/>
        <sz val="8"/>
        <color theme="1"/>
        <rFont val="GHEA Grapalat"/>
        <family val="3"/>
      </rPr>
      <t>28</t>
    </r>
  </si>
  <si>
    <t>&lt;Հոդվածի  անվանումը և կոդը&gt;</t>
  </si>
  <si>
    <t>x</t>
  </si>
  <si>
    <t xml:space="preserve">Ընդամենը </t>
  </si>
  <si>
    <t>2027թ (հազ. դրամ)</t>
  </si>
  <si>
    <t xml:space="preserve">Բյուջետային ծրագրի միջոցառումներում կատարվել են հետևյալ փոփոխությունները՝                                                                                                                
1. Պարզեցված վարույթի մինչև 2 մլն. գումարի քաղաքացիական գործերը նոտարների կողմից քննվելու օրենսդրական փոփոխությունը կհանգեցնի ծախսերի կրճատման 4214, 4261, 4252 հոդվածներով:
2. Քրեական օրենսգրքում կատարվող փոփոխությությունները կհանգեցնեն ավարտված գործերի  քանակի աճին:
3. Դատավորների թվակազմի 10 հաստիքով ավելացումը կհանգեցնի Դատական դեպարտամենտի հաստիքների ավելացման:                                                                               </t>
  </si>
  <si>
    <t>2027թ.</t>
  </si>
  <si>
    <t>5. Տարբերությունը 2025-2027թվականների համար սահմանված ֆինանսավորման նախնական ընդհանուր կողմնորոշիչ չափաքանակներից (տող 3-տող 1)</t>
  </si>
  <si>
    <t>1. ՀՀ ԿԱՌԱՎԱՐՈՒԹՅԱՆ 2021-2026 ԹԹ. ԾՐԱԳԻՐ
5. ԻՐԱՎՈՒՆՔ ԵՎ ԱՐԴԱՐԱԴԱՏՈՒԹՅՈՒՆ
5.3 ԴԱՏԱԻՐԱՎԱԿԱՆ ԲԱՐԵՓՈԽՈՒՄՆԵՐ (էջ 80-82)
2. Հայաստանի Հանրապետության հակակոռուպցիոն ռազմավարություն և դրա իրականացման 2023-2026 թվականների միջոցառումների ծրագիր
Մասնավոր նպատակ. Հակակոռուպցիոն դատարանների ինստիտուցիոնալ հզորացում
3. ՀՀ դատական և իրավական բարեփոխումների 2022-2026 թթ. ռազմավարությունից բխող գործողությունների ծրագիր
Նպատակ1. &lt;&lt;Էլեկտրոնային արդարադատություն&gt;&gt; միասնական կառավարման համակարգի ստեղծում և տվյալների էլեկտրոնային բազաների մատչելիության ապահովում և արդիականացում
Նպատակ 4. Դատական համակարգի բարեփոխումների շարունակականության ապահովում
Նպատակ 6. Քաղաքացիական և քաղաքացիական դատավարության օրենսդրության բարեփոխումներ
Նպատակ 7. Վարչական և վարչական դատավարության օրենսդրության բարեփոխումներ
Նպատակ 8. Սնանկության ոլորտի բարեփոխումներ</t>
  </si>
  <si>
    <t>Քաղաքաշինության կոմիտե</t>
  </si>
  <si>
    <t>Հայաստանի դատական իշխանության անկախության ինդեքս</t>
  </si>
  <si>
    <t>Ըստ Արևելյան գործընկերության /ԱԼԳ/ Հայաստանի դատական իշխանության անկախության ինդեքս</t>
  </si>
  <si>
    <t>Ստացված կոռուպցիոն հանցագործությունների գործերով վերաքննիչ բողոքների քանակը, գործ/հատ</t>
  </si>
  <si>
    <t>Վարույթ ընդունված կոռուպցիոն հանցագործությունների գործերով վերաքննիչ բողոքների քանակը, գործ/հատ</t>
  </si>
  <si>
    <t>Ավարտված հակակոռուպցիոն քաղաքացիական գործերի քանակը, գործ/հատ</t>
  </si>
  <si>
    <t>Ավարտված կոռուպցիոն հանցագործությունների գործերի քանակը, գործ/հատ</t>
  </si>
  <si>
    <t>Տարեվերջին անավարտ հակակոռուպցիոն քաղաքացիական գործերի քանակը, գործ/հատ</t>
  </si>
  <si>
    <t>Տարեվերջին անավարտ կոռուպցիոն հանցագործությունների գործերի քանակը, գործ/հատ</t>
  </si>
  <si>
    <t>Ստացված հայցադիմումների և դիմումների քանակը /հակակոռուպցիոն քաղաքացիական գործեր/, գործ/հատ</t>
  </si>
  <si>
    <t>Վարույթ ընդունված հակակոռուպցիոն քաղաքացիական գործերի քանակը, գործ/հատ</t>
  </si>
  <si>
    <t>Ստացված հայցադիմումների և դիմումների քանակը /կոռուպցիոն հանցագործությունների գործեր/, գործ/հատ</t>
  </si>
  <si>
    <t>Վարույթ ընդունված կոռուպցիոն հանցագործությունների գործերի քանակը, գործ/հատ</t>
  </si>
  <si>
    <t>Բեկանված դատական ակտերի թիվը կայացված դատական ակտերի թվում /վերաքննիչ քաղաքացիական գործեր/, տոկոս</t>
  </si>
  <si>
    <t>Ստացված հայցադիմումների և դիմումների քանակը /վարչական գործեր/, գործ/հատ</t>
  </si>
  <si>
    <t>Ավարտված  վարչական  գործերի քանակը, գործ/հատ</t>
  </si>
  <si>
    <t>Ստացված քաղաքացիական գործերով վճռաբեկ բողոքների քանակը, գործ/հատ</t>
  </si>
  <si>
    <t>Ստացված քրեական գործերով վճռաբեկ բողոքների քանակը, գործ/հատ</t>
  </si>
  <si>
    <t>Ստացված վարչական գործերով վճռաբեկ բողոքների քանակը, գործ/հատ</t>
  </si>
  <si>
    <t>Ստացված հակակոռուպցիոն գործերով վճռաբեկ բողոքների քանակը, գործ/հատ</t>
  </si>
  <si>
    <t>Քննված քաղաքացիական գործերով վճռաբեկ բողոքների քանակը, գործ/հատ</t>
  </si>
  <si>
    <t>Քննված քրեական գործերով վճռաբեկ բողոքների քանակը, գործ/հատ</t>
  </si>
  <si>
    <t>Քննված վարչական գործերով վճռաբեկ բողոքների քանակը, գործ/հատ</t>
  </si>
  <si>
    <t>Քննված հակակոռուպցիոն գործերով վճռաբեկ բողոքների քանակը, գործ/հատ</t>
  </si>
  <si>
    <t>Ընթացք տրված քաղաքացիական գործերով վճռաբեկ բողոքների թիվը ստացված քաղաքացիական գործերով վճռաբեկ բողոքների թվում, տոկոս</t>
  </si>
  <si>
    <t>Ընթացք տրված քրեական գործերով վճռաբեկ բողոքների թիվը ստացված քրեական գործերով վճռաբեկ բողոքների թվում, տոկոս</t>
  </si>
  <si>
    <t>Ընթացք տրված վարչական գործերով վճռաբեկ բողոքների թիվը ստացված վարչական գործերով վճռաբեկ բողոքների թվում, տոկոս</t>
  </si>
  <si>
    <t>Ընթացք տրված հակակոռուպցիոն գործերով վճռաբեկ բողոքների թիվը ստացված հակակոռուպցիոն գործերով վճռաբեկ բողոքների թվում, տոկոս</t>
  </si>
  <si>
    <t>Ստացված քաղաքացիական գործերով վերաքննիչ բողոքների քանակը, գործ/հատ</t>
  </si>
  <si>
    <t>Վարույթ ընդունված քաղաքացիական գործերով վերաքննիչ բողոքների քանակը, գործ/հատ</t>
  </si>
  <si>
    <t>Ավարտված քաղաքացիական գործերով վերաքննիչ բողոքների քանակը, գործ/հատ</t>
  </si>
  <si>
    <t>Տարեվերջին անավարտ քաղաքացիական գործերով վերաքննիչ բողոքների քանակը, գործ/հատ</t>
  </si>
  <si>
    <t>Տարեվերջին անավարտ վարչական գործերի քանակը, գործ/հատ</t>
  </si>
  <si>
    <t>Ստացված վարչական գործերով վերաքննիչ բողոքների  քանակը, գործ/հատ</t>
  </si>
  <si>
    <t>Վարույթ ընդունված վարչական գործերով վերաքննիչ բողոքների քանակը, գործ/հատ</t>
  </si>
  <si>
    <t>Ավարտված վարչական գործերով վերաքննիչ բողոքների քանակը, գործ/հատ</t>
  </si>
  <si>
    <t>Տարեվերջին անավարտ վարչական գործերով վերաքննիչ բողոքների քանակը, գործ/հատ</t>
  </si>
  <si>
    <t>Վարույթ ընդունված վարչական գործերի քանակը, գործ/հատ</t>
  </si>
  <si>
    <t>Ստացված հակակոռուպցիոն քաղաքացիական գործերով վերաքննիչ բողոքների քանակը, գործ/հատ</t>
  </si>
  <si>
    <t>Վարույթ ընդունված հակակոռուպցիոն քաղաքացիական գործերով վերաքննիչ բողոքների քանակը, գործ/հատ</t>
  </si>
  <si>
    <t>Ավարտված հակակոռուպցիոն քաղաքացիական գործերով վերաքննիչ բողոքների քանակը, գործ/հատ</t>
  </si>
  <si>
    <t>Տարեվերջին անավարտ հակակոռուպցիոն քաղաքացիական  գործերով վերաքննիչ բողոքների քանակը, գործ/հատ</t>
  </si>
  <si>
    <t>Բեկանված դատական ակտերի թիվը կայացված դատական ակտերի թվում /հակակոռուպցիոն քաղաքացիական վերաքննիչ գործեր/, տոկոս</t>
  </si>
  <si>
    <t>Ավարտված կոռուպցիոն հանցագործությունների գործերով վերաքննիչ բողոքների քանակը, գործ/հատ</t>
  </si>
  <si>
    <t>Տարեվերջին անավարտ կոռուպցիոն հանցագործությունների  գործերով վերաքննիչ բողոքների քանակը, գործ/հատ</t>
  </si>
  <si>
    <t>Բեկանված դատական ակտերի թիվը կայացված դատական ակտերի թվում /կոռուպցիոն հանցագործությունների գծով վերաքննիչ գործեր/, տոկոս</t>
  </si>
  <si>
    <t xml:space="preserve">2024թ.  (փաստացի) </t>
  </si>
  <si>
    <t xml:space="preserve">2025թ (հաստատված բյուջե) </t>
  </si>
  <si>
    <t>2026թ. բազային բյուջե</t>
  </si>
  <si>
    <t>2027թ. բազային բյուջե</t>
  </si>
  <si>
    <t>2028թ. բազային բյուջե</t>
  </si>
  <si>
    <t xml:space="preserve"> ԲԳԿ</t>
  </si>
  <si>
    <t xml:space="preserve"> Ծրագրի/միջոցառման դասիչը</t>
  </si>
  <si>
    <r>
      <t xml:space="preserve"> ԲԳԿ/Ծրագրի /միջոցառման անվանումը</t>
    </r>
    <r>
      <rPr>
        <b/>
        <vertAlign val="superscript"/>
        <sz val="10"/>
        <rFont val="GHEA Grapalat"/>
        <family val="3"/>
      </rPr>
      <t>9</t>
    </r>
  </si>
  <si>
    <t xml:space="preserve"> Ծրագրի նպատակը/Միջոցառման նկարագրությունը</t>
  </si>
  <si>
    <r>
      <t xml:space="preserve"> Վերջնական արդյունքի նկարագրությունը/Միջոցառման տեսակը</t>
    </r>
    <r>
      <rPr>
        <b/>
        <vertAlign val="superscript"/>
        <sz val="10"/>
        <rFont val="GHEA Grapalat"/>
        <family val="3"/>
      </rPr>
      <t>10</t>
    </r>
  </si>
  <si>
    <t>2026թ. բյուջե (ներառյալ ընդլայնումները և նոր նախաձեռնությունները)</t>
  </si>
  <si>
    <t xml:space="preserve">2027թ. </t>
  </si>
  <si>
    <t xml:space="preserve">2028թ. </t>
  </si>
  <si>
    <t>Ծախսային խնայողության գծով առաջարկը (-)</t>
  </si>
  <si>
    <t>Հիմնավորումներ/ Պատճառներ (այդ թվում՝ 2025 թվականի հաստատված բյուջեի նկատմամբ 2026թ. բազային բյուջեի տարբերության պատճառները ըստ հիմնական գործոնների*</t>
  </si>
  <si>
    <r>
      <t xml:space="preserve"> Միջոցառում</t>
    </r>
    <r>
      <rPr>
        <b/>
        <vertAlign val="superscript"/>
        <sz val="10"/>
        <rFont val="GHEA Grapalat"/>
        <family val="3"/>
      </rPr>
      <t>8</t>
    </r>
  </si>
  <si>
    <t xml:space="preserve">2026թ. </t>
  </si>
  <si>
    <r>
      <t>Պետական մարմնի անվանումը ______</t>
    </r>
    <r>
      <rPr>
        <b/>
        <u/>
        <sz val="11"/>
        <color theme="1"/>
        <rFont val="GHEA Grapalat"/>
        <family val="3"/>
      </rPr>
      <t>ԲԱՐՁՐԱԳՈՒՅՆ ԴԱՏԱԿԱՆ ԽՈՐՀՈՒՐԴ</t>
    </r>
    <r>
      <rPr>
        <sz val="11"/>
        <color theme="1"/>
        <rFont val="GHEA Grapalat"/>
        <family val="3"/>
      </rPr>
      <t>__________________________________________________</t>
    </r>
  </si>
  <si>
    <t>Փոփոխությունը 2025-27թթ. ՄԺԾԾ փաստաթղթի համեմատ (լրացնել այո կամ ոչ)</t>
  </si>
  <si>
    <t>2025թ. ((հաստատված բյուջե)</t>
  </si>
  <si>
    <t xml:space="preserve">2026թ.  </t>
  </si>
  <si>
    <t>2028թ.</t>
  </si>
  <si>
    <t xml:space="preserve"> 2028թ․ </t>
  </si>
  <si>
    <t>Հազար դրամ</t>
  </si>
  <si>
    <t>Հավելված N 5. Բյուջետային ծրագրերի/միջոցառումների գծով ծախսերը՝ վարչատարածքային բաժանմամբ (ըստ մարզերի)*</t>
  </si>
  <si>
    <t>Հայտով ներկայացված՝ 2026-2028թթ ընդհանուր ծախսերի համեմատությունը ՀՀ 2025թ. պետական բյուջեի և 2026-2028թթ. համար սահմանված նախնական կողմնորոշիչ չափաքանակների հետ</t>
  </si>
  <si>
    <t>1. Պետական մարմնի գծով 2026-2028 թվականների համար սահմանված ֆինանսավորման նախնական ընդհանուր կողմնորոշիչ չափաքանակները*</t>
  </si>
  <si>
    <t>2. &lt;&lt;ՀՀ 2025թ. պետական բյուջեի մասին&gt;&gt; ՀՀ օրենքով պետական մարմնի գծով սահմանված ընդհանուր հատկացումները</t>
  </si>
  <si>
    <t>3. Ընդամենը հայտով ներկայացված ընդհանուր ծախսերը` 2026-2028 թթ. ՄԺԾԾ համար (տող 3.1 + տող 3.2 + տող 3.3.)</t>
  </si>
  <si>
    <t>3.1 Գոյություն ունեցող ծախսային պարտավորությունների գնահատում 2026-2028թթ. ՄԺԾԾ համար (առանց ծախսային խնայողությունների վերաբերյալ առաջարկների ներառման)</t>
  </si>
  <si>
    <t>2025թ.
(հաստատված բյուջե)</t>
  </si>
  <si>
    <t xml:space="preserve">Հավելված N 3. Բյուջետային ծրագրերի և ակնկալվող արդյունքների ներկայացման ձևաչափ* </t>
  </si>
  <si>
    <r>
      <t>ՄԱՍ 4. ՊԵՏԱԿԱՆ ՄԱՐՄՆԻ ԳԾՈՎ ԱՐԴՅՈՒՆՔԱՅԻՆ (ԿԱՏԱՐՈՂԱԿԱՆ) ՑՈՒՑԱՆԻՇՆԵՐԸ</t>
    </r>
    <r>
      <rPr>
        <vertAlign val="superscript"/>
        <sz val="9"/>
        <color theme="1"/>
        <rFont val="GHEA Grapalat"/>
        <family val="3"/>
      </rPr>
      <t xml:space="preserve"> 21</t>
    </r>
  </si>
  <si>
    <r>
      <t>Ծրագրի միջոցառումները</t>
    </r>
    <r>
      <rPr>
        <b/>
        <vertAlign val="superscript"/>
        <sz val="9"/>
        <color theme="1"/>
        <rFont val="GHEA Grapalat"/>
        <family val="3"/>
      </rPr>
      <t>22</t>
    </r>
  </si>
  <si>
    <t xml:space="preserve"> ԲՍԿ </t>
  </si>
  <si>
    <t xml:space="preserve"> Ծրագիր </t>
  </si>
  <si>
    <r>
      <t xml:space="preserve"> Միջոցառում</t>
    </r>
    <r>
      <rPr>
        <b/>
        <vertAlign val="superscript"/>
        <sz val="9"/>
        <rFont val="GHEA Grapalat"/>
        <family val="3"/>
      </rPr>
      <t>23</t>
    </r>
    <r>
      <rPr>
        <b/>
        <sz val="9"/>
        <rFont val="GHEA Grapalat"/>
        <family val="3"/>
      </rPr>
      <t xml:space="preserve"> </t>
    </r>
  </si>
  <si>
    <t>Իրականացնողը/ ակտիվն օգտագործողը/ շահառուի ընտրության չափորոշիչը25</t>
  </si>
  <si>
    <r>
      <t>Արդյունքային չափորոշիչը</t>
    </r>
    <r>
      <rPr>
        <b/>
        <vertAlign val="superscript"/>
        <sz val="9"/>
        <rFont val="GHEA Grapalat"/>
        <family val="3"/>
      </rPr>
      <t>26</t>
    </r>
  </si>
  <si>
    <t xml:space="preserve">Դասիչը </t>
  </si>
  <si>
    <t xml:space="preserve">Անվանումը </t>
  </si>
  <si>
    <t xml:space="preserve"> Դասիչը </t>
  </si>
  <si>
    <t xml:space="preserve">Նկարագրությունը </t>
  </si>
  <si>
    <r>
      <t xml:space="preserve"> Տեսակը</t>
    </r>
    <r>
      <rPr>
        <b/>
        <vertAlign val="superscript"/>
        <sz val="9"/>
        <rFont val="GHEA Grapalat"/>
        <family val="3"/>
      </rPr>
      <t>24</t>
    </r>
  </si>
  <si>
    <t>2024թ. (փաստացի )</t>
  </si>
  <si>
    <t xml:space="preserve"> ԸՆԴԱՄԵՆԸ </t>
  </si>
  <si>
    <t xml:space="preserve"> Բարձրագույն դատական խորհուրդ </t>
  </si>
  <si>
    <t xml:space="preserve"> 1080 </t>
  </si>
  <si>
    <t xml:space="preserve"> Դատական իշխանության գործունեության ապահովում և իրականացում </t>
  </si>
  <si>
    <t xml:space="preserve"> 1080 - 11001 </t>
  </si>
  <si>
    <t xml:space="preserve">Դատական գործերի բաշխման համակարգի արդիականացում, դատարանների բնականոն գործունեության համար նյութատեխնիկական պայմաններով ապահովում, Դատական դեպարտամենտին որակյալ կադրերով ապահովում, ճշգրիտ դատական վիճակագրության վարում և այլն </t>
  </si>
  <si>
    <t xml:space="preserve"> Ծառայությունների մատուցում </t>
  </si>
  <si>
    <t xml:space="preserve"> Ծառայությունը մատուցողի անվանումը` Դատական դեպարտամենտ </t>
  </si>
  <si>
    <t xml:space="preserve"> 1080 - 11002 </t>
  </si>
  <si>
    <t xml:space="preserve">Դատավարական գործունեության իրականացում, դատական ակտերի կազմում և հրապարակում, արխիվային փաստաթղթերի տրամադրում,  դատական ծառայության իրականացում </t>
  </si>
  <si>
    <t xml:space="preserve"> Ծառայությունը մատուցողի անվանումը` ՀՀ Վճռաբեկ դատարան  </t>
  </si>
  <si>
    <t xml:space="preserve"> 1080 - 11003 </t>
  </si>
  <si>
    <t>ՀՀ վերաքննիչ քաղաքացիական դատարանի բնականոն գործունեության և ՀՀ Վերաքննիչ քաղաքացիական դատարանի կողմից դատական պաշտպանության իրավունքի ապահովում</t>
  </si>
  <si>
    <t xml:space="preserve"> Ծառայությունը մատուցողի անվանումը` ՀՀ Վերաքննիչ քաղաքացիական դատարան </t>
  </si>
  <si>
    <t>Ավարտված քաղաքացիական գործերով վերաքննիչ բողոքների թիվը վարույթ ընդունված քաղաքացիական գործերով վերաքննիչ բողոքների թվում, տոկոս</t>
  </si>
  <si>
    <t xml:space="preserve"> 1080 - 11004 </t>
  </si>
  <si>
    <t>ՀՀ վերաքննիչ քրեական դատարանի բնականոն գործունեության և ՀՀ Վերաքննիչ քրեական դատարանի կողմից դատական պաշտպանության իրավունքի ապահովում</t>
  </si>
  <si>
    <t xml:space="preserve"> Ծառայությունը մատուցողի անվանումը` ՀՀ Վերաքննիչ քրեական դատարան </t>
  </si>
  <si>
    <t xml:space="preserve"> 1080 - 11005 </t>
  </si>
  <si>
    <t>ՀՀ վերաքննիչ վարչական դատարանի բնականոն գործունեության և ՀՀ Վերաքննիչ վարչական դատարանի կողմից դատական պաշտպանության իրավունքի ապահովում</t>
  </si>
  <si>
    <t xml:space="preserve"> Ծառայությունը մատուցողի անվանումը` ՀՀ Վերաքննիչ վարչական դատարան </t>
  </si>
  <si>
    <t>Ավարտված վարչական գործերով վերաքննիչ բողոքների թիվը վարույթ ընդունված վարչական գործերով վերաքննիչ բողոքների թվում, տոկոս</t>
  </si>
  <si>
    <t>Բեկանված դատական ակտերի թիվը կայացված դատական ակտերի թվում /վերաքննիչ վարչական գործեր/, տոկոս</t>
  </si>
  <si>
    <t xml:space="preserve"> 1080 - 11006 </t>
  </si>
  <si>
    <t>ՀՀ վարչական դատարանի բնականոն գործունեության և ՀՀ Վարչական դատարանի կողմից դատական պաշտպանության իրավունքի ապահովում</t>
  </si>
  <si>
    <t xml:space="preserve"> Ծառայությունը մատուցողի անվանումը` ՀՀ Վարչական դատարան </t>
  </si>
  <si>
    <t>Ավարտված վարչական գործերի թիվը ստացված վարչական գործերի թվում, տոկոս</t>
  </si>
  <si>
    <t>Բեկանված դատական ակտերի թիվը կայացված դատական ակտերի թվում /վարչական գործեր/, տոկոս</t>
  </si>
  <si>
    <t xml:space="preserve"> 1080 - 11008 </t>
  </si>
  <si>
    <t>ՀՀ Արագածոտնի մարզի առաջին ատյանի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</si>
  <si>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Արագածոտնի մարզի առաջին ատյանի ընդհանուր իրավասության դատարան </t>
  </si>
  <si>
    <t>Ավարտված քաղաքացիական գործերի թիվը ստացված գործերի թվում, տոկոս</t>
  </si>
  <si>
    <t>Բեկանված դատական ակտերի թիվը կայացված դատական ակտերի թվում /քաղաքացիական գործեր/, տոկոս</t>
  </si>
  <si>
    <t>Ավարտված քրեական գործերի թիվը ստացված գործերի թվում, տոկոս</t>
  </si>
  <si>
    <t>Բեկանված դատական ակտերի թիվը կայացված դատական ակտերի թվում /քրեական գործեր/, տոկոս</t>
  </si>
  <si>
    <t>Ավարտված մինչդատական վարույթի գործերի թիվը ստացված գործերի թվում, տոկոս</t>
  </si>
  <si>
    <t>Բեկանված դատական ակտերի թիվը կայացված դատական ակտերի թվում /մինչդատական վարույթի գործեր/, տոկոս</t>
  </si>
  <si>
    <t>Ավարտված վճարման կարգադրություններ արձակելու մասին գործերի թիվը ստացված գործերի թվում, տոկոս</t>
  </si>
  <si>
    <t xml:space="preserve"> 1080 - 11009 </t>
  </si>
  <si>
    <t>ՀՀ Արարատի և Վայոց ձորի մարզերի առաջին ատյանի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</t>
  </si>
  <si>
    <t xml:space="preserve"> Ծառայությունը մատուցողի անվանումը` ՀՀ Արարատի և Վայոց ձորի մարզերի առաջին ատյանի ընդհանուր իրավասության դատարան </t>
  </si>
  <si>
    <t xml:space="preserve"> 1080 - 11010 </t>
  </si>
  <si>
    <t>ՀՀ Արմավիրի մարզի առաջին ատյանի  ընդհանուր իրավասության դատարանի բնականոն գործունեության և ՀՀ Արմավիրի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</si>
  <si>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Արմավիրի մարզի առաջին ատյանի ընդհանուր իրավասության դատարան </t>
  </si>
  <si>
    <t xml:space="preserve"> 1080 - 11011 </t>
  </si>
  <si>
    <t>ՀՀ Գեղարքունիքի մարզի առաջին ատյանի  ընդհանուր իրավասության դատարանի բնականոն գործունեության և ՀՀ Գեղարքունիքի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</si>
  <si>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Գեղարքունիքի մարզի առաջին ատյանի ընդհանուր իրավասության դատարան </t>
  </si>
  <si>
    <t xml:space="preserve"> 1080 - 11012 </t>
  </si>
  <si>
    <t>ՀՀ Լոռու մարզի առաջին ատյանի 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</si>
  <si>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Լոռու մարզի առաջին ատյանի ընդհանուր իրավասության դատարան </t>
  </si>
  <si>
    <t xml:space="preserve"> 1080 - 11013 </t>
  </si>
  <si>
    <t>ՀՀ Կոտայքի մարզի առաջին ատյանի ընդհանուր իրավասության դատարանի բնականոն գործունեության և ՀՀ Կոտայքի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</si>
  <si>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Կոտայքի մարզի առաջին ատյանի ընդհանուր իրավասության դատարան </t>
  </si>
  <si>
    <t xml:space="preserve"> 1080 - 11014 </t>
  </si>
  <si>
    <t>ՀՀ Շիրակի մարզի առաջին ատյանի 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</si>
  <si>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Շիրակի մարզի առաջին ատյանի ընդհանուր իրավասության դատարան </t>
  </si>
  <si>
    <t xml:space="preserve"> 1080 - 11015 </t>
  </si>
  <si>
    <t>ՀՀ Սյունիքի մարզի առաջին ատյանի ընդհանուր իրավասության դատարանի բնականոն գործունեության և ՀՀ Սյունիքի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</si>
  <si>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Սյունիքի մարզի առաջին ատյանի ընդհանուր իրավասության դատարան </t>
  </si>
  <si>
    <t xml:space="preserve"> 1080 - 11016 </t>
  </si>
  <si>
    <t>ՀՀ Տավուշի մարզի առաջին ատյանի ընդհանուր իրավասության դատարանի բնականոն գործունեության և ՀՀ Տավուշի մարզի ընդհանուր իրավասության դատարանի կողմից դատական պաշտպանության իրավունքի ապահովում</t>
  </si>
  <si>
    <t xml:space="preserve"> Ծառայությունը մատուցողի անվանումը` ՀՀ Տավուշի մարզի առաջին ատյանի ընդհանուր իրավասության դատարան </t>
  </si>
  <si>
    <t xml:space="preserve"> 1080 - 11017 </t>
  </si>
  <si>
    <t xml:space="preserve"> Ծառայությունը մատուցողի անվանումը` ՀՀ Սնանկության դատարան </t>
  </si>
  <si>
    <t>Ստացված հայցադիմումների և դիմումների քանակը /քաղաքացիական գործեր/, գործ/հատ</t>
  </si>
  <si>
    <t>Ավարտված սնանկության գործերի թիվը ստացված գործերի թվում, տոկոս</t>
  </si>
  <si>
    <t>Բեկանված դատական ակտերի թիվը կայացված դատական ակտերի թվում /սնանկության գործեր/, տոկոս</t>
  </si>
  <si>
    <t xml:space="preserve"> 1080 - 11018 </t>
  </si>
  <si>
    <t xml:space="preserve"> Չնախատեսված և չկանխատեսված ծախսերի փոխհատուցում </t>
  </si>
  <si>
    <t xml:space="preserve"> 1080 - 11019 </t>
  </si>
  <si>
    <t>Հակակոռուպցիոն դատարանի բնականոն գործունեության և Հակակոռուպցիոն դատարանի կողմից դատական պաշտպանության իրավուքի ապահովում</t>
  </si>
  <si>
    <t xml:space="preserve"> Ծառայությունը մատուցողի անվանումը` ՀՀ Հակակոռուպցիոն դատարան </t>
  </si>
  <si>
    <t>Ավարտված հակակոռուպցիոն քաղաքացիական գործերի թիվը ստացված հակակոռուպցիոն քաղաքացիական գործերի թվում, տոկոս</t>
  </si>
  <si>
    <t>Բեկանված դատական ակտերի թիվը կայացված դատական ակտերի թվում /հակակոռուպցիոն քաղաքացիական գործեր/, տոկոս</t>
  </si>
  <si>
    <t>Ավարտված կոռուպցիոն հանցագործությունների գործերի թիվը ստացված կոռուպցիոն հանցագործությունների գործերի թվում, տոկոս</t>
  </si>
  <si>
    <t>Բեկանված դատական ակտերի թիվը կայացված դատական ակտերի թվում /կոռուպցիոն հանցագործությունների գործեր/, տոկոս</t>
  </si>
  <si>
    <t>Ավարտված մինչդատական վարույթի գործերի թիվը ստացված մինչդատական վարույթի գործերի թվում, տոկոս</t>
  </si>
  <si>
    <t xml:space="preserve"> 1080 - 11020 </t>
  </si>
  <si>
    <t>Վերաքննիչ հակակոռուպցիոն դատարանի բնականոն գործունեության և Վերաքննիչ հակակոռուպցիոն դատարանի կողմից դատական պաշտպանության իրավուքի ապահովում</t>
  </si>
  <si>
    <t xml:space="preserve"> Ծառայությունը մատուցողի անվանումը` ՀՀ Վերաքննիչ հակակոռուպցիոն դատարան </t>
  </si>
  <si>
    <t>Ավարտված հակակոռուպցիոն քաղաքացիական գործերով վերաքննիչ բողոքների թիվը վարույթ ընդունված  հակակոռուպցիոն քաղաքացիական գործերով վերաքննիչ բողոքների թվում, տոկոս</t>
  </si>
  <si>
    <t>Ավարտված կոռուպցիոն հանցագործությունների գործերով վերաքննիչ բողոքների թիվը վարույթ ընդունված կոռուպցիոն հանցագործությունների գործերով վերաքննիչ բողոքների թվում, տոկոս</t>
  </si>
  <si>
    <t xml:space="preserve"> 1080 - 11021 </t>
  </si>
  <si>
    <t>Դատավորների և դատական կարգադրիչների հատուկ պատրաստականության դասընթացների անցկացում և դատական համակարգի քաղաքացիական ծառայողների վերապատրաստում</t>
  </si>
  <si>
    <t xml:space="preserve"> 1080 - 11022 </t>
  </si>
  <si>
    <t xml:space="preserve"> Ծառայությունը մատուցողի անվանումը` Երևան քաղաքի առաջին ատյանի ընդհանուր իրավասության քաղաքացիական դատարան </t>
  </si>
  <si>
    <t>Ավարտված արբիտրաժային գործերի թիվը ստացված գործերի թվում, տոկոս</t>
  </si>
  <si>
    <t>Բեկանված դատական ակտերի թիվը կայացված դատական ակտերի թվում /արբիտրաժային գործեր/, տոկոս</t>
  </si>
  <si>
    <t xml:space="preserve"> 1080 - 11023 </t>
  </si>
  <si>
    <t xml:space="preserve"> Ծառայությունը մատուցողի անվանումը`  Երևան քաղաքի առաջին ատյանի ընդհանուր իրավասության քրեական դատարան </t>
  </si>
  <si>
    <t xml:space="preserve"> 1080 - 31001 </t>
  </si>
  <si>
    <t xml:space="preserve">ԲԴԽ աշխատանքային պայմանների բարելավման համար վարչական  սարքավորումների ձեռքբերում </t>
  </si>
  <si>
    <t xml:space="preserve"> Պետական մարմինների կողմից օգտագործվող ոչ ֆինանսական ակտիվների հետ գործառնություններ </t>
  </si>
  <si>
    <t xml:space="preserve">Ակտիվն օգտագործող կազմակերպության անվանումը` Դատական դեպարտամենտ </t>
  </si>
  <si>
    <t xml:space="preserve"> 1080 - 31002 </t>
  </si>
  <si>
    <t>* Հավելվածը անհրաժեշտ է լրացնել Phonetic (Times armenia) տառատեսակով</t>
  </si>
  <si>
    <t>Սույն հավելվածը լրացվում է նոր նախաձեռնությունների ներկայացման փուլում և 2026թ. բյուջետային հայտի ներկայացման փուլում:</t>
  </si>
  <si>
    <t>Բազային տարի 
2024թ․ 
(հազ. դրամ)</t>
  </si>
  <si>
    <t>2025թ պլան 
(հազ. դրամ)</t>
  </si>
  <si>
    <t>2028թ բյուջե  
(հազ. դրամ)</t>
  </si>
  <si>
    <t>Պետական հատվածի տարբեր մակարդակների կողմից միմյանց նկատմամբ կիրառվող տույժեր /4824/</t>
  </si>
  <si>
    <r>
      <t>ՄԱՍ 4.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</si>
  <si>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t>Ծրագրի դասիչը</t>
  </si>
  <si>
    <t>Ծրագրի անվանումը</t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</si>
  <si>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22</t>
    </r>
  </si>
  <si>
    <t>Ծրագրի դասիչը՝</t>
  </si>
  <si>
    <t>Միջոցառման դասիչը՝</t>
  </si>
  <si>
    <t>2024թ.  (փաստացի) բազային տարի (հազ. դրամ)</t>
  </si>
  <si>
    <t>2025թ (պլան) (հազ. դրամ)</t>
  </si>
  <si>
    <t>2026թ</t>
  </si>
  <si>
    <t>2027թ</t>
  </si>
  <si>
    <t>2028թ</t>
  </si>
  <si>
    <r>
      <t>Միջոցառման ավարտի տարեթիվը</t>
    </r>
    <r>
      <rPr>
        <vertAlign val="superscript"/>
        <sz val="10"/>
        <color theme="1"/>
        <rFont val="GHEA Grapalat"/>
        <family val="3"/>
      </rPr>
      <t>23</t>
    </r>
  </si>
  <si>
    <t>Նկարագրությունը՝</t>
  </si>
  <si>
    <t xml:space="preserve">Դատական գործերի բաշխման համակարգի արդիականացում, դատարանների բնականոն գործունեության համար նյութատեխնիկական նվազագույն  պայմաններով ապահովվածության երաշխավորում, Դատական դեպարտամենտի կենտրոնական մարմինը և նրա առանձնացված ստորաբաժանումները որակյալ կադրերով ապահովում, ճշգրիտ դատական վիճակագրության վարում  և այլն.
</t>
  </si>
  <si>
    <r>
      <t xml:space="preserve">Միջոցառման տեսակը </t>
    </r>
    <r>
      <rPr>
        <vertAlign val="superscript"/>
        <sz val="10"/>
        <color theme="1"/>
        <rFont val="GHEA Grapalat"/>
        <family val="3"/>
      </rPr>
      <t>24՝</t>
    </r>
  </si>
  <si>
    <r>
      <t>Միջոցառումն իրականացնողի անվանումը</t>
    </r>
    <r>
      <rPr>
        <vertAlign val="superscript"/>
        <sz val="10"/>
        <color theme="1"/>
        <rFont val="GHEA Grapalat"/>
        <family val="3"/>
      </rPr>
      <t>25</t>
    </r>
    <r>
      <rPr>
        <sz val="10"/>
        <color theme="1"/>
        <rFont val="GHEA Grapalat"/>
        <family val="3"/>
      </rPr>
      <t>՝</t>
    </r>
  </si>
  <si>
    <t>Արդյունքի չափորոշիչներ</t>
  </si>
  <si>
    <r>
      <t>Արդյունքի չափորոշիչի տեսակը</t>
    </r>
    <r>
      <rPr>
        <vertAlign val="superscript"/>
        <sz val="10"/>
        <color rgb="FF000000"/>
        <rFont val="GHEA Grapalat"/>
        <family val="3"/>
      </rPr>
      <t>26</t>
    </r>
  </si>
  <si>
    <t>Արդյունքի չափորոշիչի անվանումը և չափման միավորը</t>
  </si>
  <si>
    <t>Քանակական</t>
  </si>
  <si>
    <t>Որակական</t>
  </si>
  <si>
    <t>Կատարողական</t>
  </si>
  <si>
    <t>99</t>
  </si>
  <si>
    <t>Միջոցառման վրա կատարվող ծախսը (հազար դրամ)</t>
  </si>
  <si>
    <t>Դատավարական գործունեության իրականացում, դատական ակտերի կազմում և հրապարակում, արխիվային փաստաթղթերի տրամադրում, անվտանգության երաշխիքների ապահովում, դատական ծառայության իրականացում</t>
  </si>
  <si>
    <t>ՀՀ Վճռաբեկ դատարան</t>
  </si>
  <si>
    <t>Արդյունքի չափորոշիչի տեսակը26</t>
  </si>
  <si>
    <t>Նախորդ տարվանից փոխանցված քաղաքացիական գործերով վճռաբեկ բողոքների քանակը, գործ/հատ</t>
  </si>
  <si>
    <t>Նախորդ տարվանից փոխանցված քրեական գործերով վճռաբեկ բողոքների քանակը, գործ/հատ</t>
  </si>
  <si>
    <t>Նախորդ տարվանից փոխանցված վարչական գործերով վճռաբեկ բողոքների քանակը, գործ/հատ</t>
  </si>
  <si>
    <t>Նախորդ տարվանից փոխանցված հակակոռուպցիոն գործերով վճռաբեկ բողոքների քանակը, գործ/հատ</t>
  </si>
  <si>
    <t>ՀՀ Վերաքննիչ քաղաքացիական դատարան</t>
  </si>
  <si>
    <t xml:space="preserve">Ավարտված քաղաքացիական գործերով վերաքննիչ բողոքների թիվը վարույթ ընդունված քաղաքացիական գործերով վերաքննիչ բողոքների թվում, տոկոս </t>
  </si>
  <si>
    <t>ՀՀ Վերաքննիչ քրեական դատարան</t>
  </si>
  <si>
    <t>Ստացված քրեական գործերով վերաքննիչ բողոքների քանակը, գործ/հատ</t>
  </si>
  <si>
    <t>Վարույթ ընդունված քրեական գործերով վերաքննիչ բողոքների քանակը, գործ/հատ</t>
  </si>
  <si>
    <t>Ավարտված քրեական գործերով վերաքննիչ բողոքների քանակը, գործ/հատ</t>
  </si>
  <si>
    <t>Տարեվերջին անավարտ քրեական գործերով վերաքննիչ բողոքների քանակը, գործ/հատ</t>
  </si>
  <si>
    <t xml:space="preserve">Ավարտված քրեական գործերով վերաքննիչ բողոքների թիվը վարույթ ընդունված քրեական գործերով վերաքննիչ բողոքների թվում, տոկոս </t>
  </si>
  <si>
    <t xml:space="preserve">Բեկանված դատական ակտերի թիվը կայացված դատական ակտերի թվում /վերաքննիչ քրեական գործեր/, տոկոս </t>
  </si>
  <si>
    <t>ՀՀ Վերաքննիչ վարչական դատարան</t>
  </si>
  <si>
    <t xml:space="preserve">Ավարտված վարչական գործերով վերաքննիչ բողոքների թիվը վարույթ ընդունված վարչական գործերով վերաքննիչ բողոքների թվում, տոկոս </t>
  </si>
  <si>
    <t xml:space="preserve">Բեկանված դատական ակտերի թիվը կայացված դատական ակտերի թվում /վերաքննիչ վարչական գործեր/, տոկոս </t>
  </si>
  <si>
    <t>ՀՀ Վարչական դատարան</t>
  </si>
  <si>
    <t xml:space="preserve">Ավարտված վարչական գործերի թիվը ստացված վարչական գործերի թվում, տոկոս </t>
  </si>
  <si>
    <t xml:space="preserve">Բեկանված դատական ակտերի թիվը կայացված դատական ակտերի թվում /վարչական գործեր/, տոկոս </t>
  </si>
  <si>
    <t>ՀՀ Արագածոտնի մարզի առաջին ատյանի ընդհանուր իրավասության դատարան</t>
  </si>
  <si>
    <t xml:space="preserve">Ավարտված քաղաքացիական գործերի թիվը ստացված քաղաքացիական գործերի թվում, տոկոս </t>
  </si>
  <si>
    <t xml:space="preserve">Բեկանված դատական ակտերի թիվը կայացված դատական ակտերի թվում /քաղաքացիական գործեր/, տոկոս </t>
  </si>
  <si>
    <t xml:space="preserve">Ավարտված քրեական գործերի թիվը ստացված քրեական գործերի թվում, տոկոս </t>
  </si>
  <si>
    <t xml:space="preserve">Բեկանված դատական ակտերի թիվը կայացված դատական ակտերի թվում /քրեական գործեր/, տոկոս </t>
  </si>
  <si>
    <t xml:space="preserve">Ավարտված մինչդատական վարույթի գործերի թիվը ստացված մինչդատական վարույթի գործերի թվում, տոկոս </t>
  </si>
  <si>
    <t xml:space="preserve">Բեկանված դատական ակտերի թիվը կայացված դատական ակտերի թվում /մինչդատական վարույթի գործեր/, տոկոս </t>
  </si>
  <si>
    <t>ՀՀ Արարատի և Վայոց ձորի մարզերի առաջին ատյանի ընդհանուր իրավասության դատարան</t>
  </si>
  <si>
    <t>ՀՀ Արմավիրի մարզի առաջին ատյանի ընդհանուր իրավասության դատարան</t>
  </si>
  <si>
    <t>ՀՀ Գեղարքունիքի մարզի առաջին ատյանի ընդհանուր իրավասության դատարան</t>
  </si>
  <si>
    <t>ՀՀ Լոռու մարզի առաջին ատյանի ընդհանուր իրավասության դատարան</t>
  </si>
  <si>
    <t>ՀՀ Կոտայքի մարզի առաջին ատյանի ընդհանուր իրավասության դատարան</t>
  </si>
  <si>
    <t>ՀՀ Շիրակի մարզի առաջին ատյանի ընդհանուր իրավասության դատարան</t>
  </si>
  <si>
    <t>ՀՀ Սյունիքի մարզի առաջին ատյանի ընդհանուր իրավասության դատարան</t>
  </si>
  <si>
    <t>ՀՀ Տավուշի մարզի առաջին ատյանի ընդհանուր իրավասության դատարան</t>
  </si>
  <si>
    <t>ՀՀ Սնանկության դատարան</t>
  </si>
  <si>
    <t xml:space="preserve">Ավարտված սնանկության գործերի թիվը ստացված սնանկության գործերի թվում, տոկոս </t>
  </si>
  <si>
    <t xml:space="preserve">Բեկանված դատական ակտերի թիվը կայացված դատական ակտերի թվում /սնանկության գործեր/, տոկոս </t>
  </si>
  <si>
    <t>Ստացված հայցադիմումների և դիմումների քանակը /սնանկության դատարանում քննվող քաղաքացիական գործեր/, գործ/հատ</t>
  </si>
  <si>
    <t xml:space="preserve">Բեկանված դատական ակտերի թիվը կայացված դատական ակտերի թվում / սնանկության դատարանում քննվող քաղաքացիական գործեր/, տոկոս </t>
  </si>
  <si>
    <t xml:space="preserve">Բեկանված դատական ակտերի թիվը կայացված դատական ակտերի թվում /հակակոռուպցիոն քաղաքացիական գործեր/, տոկոս </t>
  </si>
  <si>
    <t xml:space="preserve">Բեկանված դատական ակտերի թիվը կայացված դատական ակտերի թվում /կոռուպցիոն հանցագործությունների գործեր/, տոկոս </t>
  </si>
  <si>
    <t xml:space="preserve">Ավարտված հակակոռուպցիոն քաղաքացիական գործերով վերաքննիչ բողոքների թիվը վարույթ ընդունված  հակակոռուպցիոն քաղաքացիական գործերով վերաքննիչ բողոքների թվում, տոկոս </t>
  </si>
  <si>
    <t xml:space="preserve">Ավարտված կոռուպցիոն հանցագործությունների գործերով վերաքննիչ բողոքների թիվը վարույթ ընդունված կոռուպցիոն հանցագործությունների գործերով վերաքննիչ բողոքների թվում, տոկոս </t>
  </si>
  <si>
    <t xml:space="preserve"> 100 </t>
  </si>
  <si>
    <t>Երևան քաղաքի առաջին ատյանի ընդհանուր իրավասության քաղաքացիական դատարան</t>
  </si>
  <si>
    <t xml:space="preserve">Ավարտված արբիտրաժային գործերի թիվը ստացված արբիտրաժային գործերի թվում, տոկոս </t>
  </si>
  <si>
    <t xml:space="preserve">Բեկանված դատական ակտերի թիվը կայացված դատական ակտերի թվում /արբիտրաժային գործեր/, տոկոս </t>
  </si>
  <si>
    <t>Ստացված մինչդատական վարույթի գործեր /դատական հանձնարարություններ/, գործ/հատ</t>
  </si>
  <si>
    <t>Վարույթ ընդունված մինչդատական վարույթի գործերի /դատական հանձնարարություններ/ քանակը, գործ/հատ</t>
  </si>
  <si>
    <t>Ավարտված մինչդատական վարույթի գործերի /դատական հանձնարարություններ/ քանակը, գործ/հատ</t>
  </si>
  <si>
    <t>Տարեվերջին անավարտ մինչդատական վարույթի գործերի /դատական հանձնարարություններ/ քանակը, գործ/հատ</t>
  </si>
  <si>
    <t xml:space="preserve">Ավարտված մինչդատական վարույթի գործերի թիվը ստացված գործերի թվում /դատական հանձնարարություններ/, տոկոս </t>
  </si>
  <si>
    <t xml:space="preserve">Բեկանված դատական ակտերի թիվը կայացված դատական ակտերի թվում /դատական հանձնարարություններ/ տոկոս </t>
  </si>
  <si>
    <t>Երևան քաղաքի առաջին ատյանի ընդհանուր իրավասության քրեական դատարան</t>
  </si>
  <si>
    <t xml:space="preserve"> Ակտիվն օգտագործող կազմակերպության անվանումը</t>
  </si>
  <si>
    <t>Համակարգչային սարքավորումների քանակ, հատ</t>
  </si>
  <si>
    <t>Գրասենյակային գույքի միավոր քանակ, հատ</t>
  </si>
  <si>
    <t>Այլ սարքավորումների քանակ,հատ</t>
  </si>
  <si>
    <t>Ժամկետայնության</t>
  </si>
  <si>
    <t xml:space="preserve"> 7 </t>
  </si>
  <si>
    <t>Այլ ոչ ֆինանսական չափորոշիչ</t>
  </si>
  <si>
    <t xml:space="preserve"> 30 </t>
  </si>
  <si>
    <t xml:space="preserve"> Դատական դեպարտամենտ </t>
  </si>
  <si>
    <t xml:space="preserve"> Նախագծանախահաշվային փաստաթղթեր, հատ </t>
  </si>
  <si>
    <t xml:space="preserve"> Նախագծվող մակերես, քմ </t>
  </si>
  <si>
    <t xml:space="preserve"> Նախագծանախահաշվային փաստաթղթերի ավարտվածության աստիճանը, տոկոս </t>
  </si>
  <si>
    <t xml:space="preserve">Պետական մարմինների կողմից օգտագործվող ոչ ֆինանսական ակտիվների հետ գործառնություններ </t>
  </si>
  <si>
    <t>Մարդատար ավտոմեքենաների քանակ, հատ</t>
  </si>
  <si>
    <t xml:space="preserve">Տվյալ բյուջետային տարվան նախորդող երեք տարիների ընթացքում տրանսպորտային սարքավորումների ձեռքբերման վրա կատարված գումարային ծախս, հազար դրամ </t>
  </si>
  <si>
    <t>Ոչ</t>
  </si>
  <si>
    <t>Հավելված 2 
Բարձրագույն դատական խորհրդի 
2025թ. Փետրվարի 00-ի թիվ ԲԴԽ-00-Ո-00 որոշման</t>
  </si>
  <si>
    <t xml:space="preserve">Արդարադատության Արդյունավետության Եվրոպական Հանձնածողովը (CEPEJ), որը ստեղծվել է Եվրախորհրդի Նախարարների Կոմիտեի կողմից, պարբերաբար անդրադառնում է դատական համակարգերի համար բավարար և արդարացի միջոցների առկայության խնդրին: Մասնավորապես, իր ՙՆոր նպատակ արդարադատության համակարգերի համար. յուրաքանչյուր դատական գործի վարումն արդյունավետ և կանխատեսելի ժամանակաշրջանում՚ ծրագրում անդրադառնալով այս խնդրին Հանձնաժողովը գտնում է, որ ՙ...արդարադատությունը չի կարող գործել առանց հետևյալ ռեսուրսների. 
• համապատասխան կրթություն ստացած և լավ վարձատրվող դատավորների, դատական ծառայողների և դատական աշխատակիցների անձնակազմի,
• լավ վերանորոգված նստավայրերի,
• դատավարությունների վարման, դատական գրառումների կատարման, ձայնագրման և հրապարակման համար անհրաժեշտ սարքավորումների և այլն... ՚: 
Այնուհետև Հանձնաժողովը գտնում է, որ ՙ...յուրաքանչյուր պետություն պատասխանատվություն է կրում ապահովելու արդարադատություն իրականացնողներին անհրաժեշտ միջոցներով՚:
Հայաստանի Հանրապետությունում 12 դատարաններում վերջին 30 տարում որևէ հիմնանորոգում չի իրականացվել, 2003-2011 թվականներին վերակառուցման աշխատանքներ են տարվել 20 շինություններում, որոնց մեծ մասում վերանորոգման նոր խնդիրներ են առաջացել: 2004 - 2013 թվականներին կառուցվել է 17 վարչական շենք, որոնցում նույնպես ընթացիկ նորոգումների խնդիրներ են առաջացել: 2024 թվականին Դատական դեպարտամենտի կողմից դատարանների մի շարք նստավայրերում իրականացվել են ընթացիկ նորոգման և տարածքի բարեկարգման աշխատանքներ, որոնք շարունակվելու են նաև 2025 և 2026 թվականներին:                                                                                                                                                                                                                  
Վարչական սարքավորումների ձեռք բերման համար 2026 թվականին պլանավորվել է 340,847.7  հազ. ՀՀ դրամ: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</si>
  <si>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Ծրագիր</t>
    </r>
    <r>
      <rPr>
        <b/>
        <sz val="6"/>
        <rFont val="GHEA Grapalat"/>
        <family val="3"/>
      </rPr>
      <t>6</t>
    </r>
  </si>
  <si>
    <t xml:space="preserve"> 2024թ․ (փաստացի)</t>
  </si>
  <si>
    <t>4. Տարբերությունը ՀՀ 2025թ. պետական բյուջեի համապատասխան ցուցանիշից (տող 3 - տող 2)</t>
  </si>
  <si>
    <t>1</t>
  </si>
  <si>
    <t>Ընթացք տրված քաղաքացիական գործերով վճռաբեկ բողոքների թիվը ստացված  և փոխանցված քաղաքացիական գործերով վճռաբեկ բողոքների թվում, տոկոս</t>
  </si>
  <si>
    <t>Ընթացք տրված քրեական գործերով վճռաբեկ բողոքների թիվը ստացված և փոխանցված քրեական գործերով վճռաբեկ բողոքների թվում, տոկոս</t>
  </si>
  <si>
    <t>Ընթացք տրված վարչական գործերով վճռաբեկ բողոքների թիվը ստացված և փոխանցված վարչական գործերով վճռաբեկ բողոքների թվում, տոկոս</t>
  </si>
  <si>
    <t>Ընթացք տրված հակակոռուպցիոն գործերով վճռաբեկ բողոքների թիվը ստացված և փոխանցված հակակոռուպցիոն գործերով վճռաբեկ բողոքների թվում, տոկոս</t>
  </si>
  <si>
    <t>Վարույթ ընդունված գործերի քանակը /սնանկության դատարանում քննվող քաղաքացիական գործեր/, գործ/հատ</t>
  </si>
  <si>
    <t>Ավարտված գործերի քանակը /սնանկության դատարանում քննվող քաղաքացիական գործեր/, գործ/հատ</t>
  </si>
  <si>
    <t>Տարեվերջին անավարտ գործերի քանակը /սնանկության դատարանում քննվող քաղաքացիական գործեր/, գործ/հատ</t>
  </si>
  <si>
    <t xml:space="preserve">Ավարտված գործերի թիվը ստացված գործերի թվում /սնանկության դատարանում քննվող քաղաքացիական գործեր/, տոկոս </t>
  </si>
  <si>
    <t>Վարույթ ընդունված գործերի քանակը /հակակոռուպցիոն քաղաքացիական գործեր/, գործ/հատ</t>
  </si>
  <si>
    <t>Ավարտված գործերի քանակը /հակակոռուպցիոն քաղաքացիական գործեր/, գործ/հատ</t>
  </si>
  <si>
    <t>Տարեվերջին անավարտ գործերի քանակը /հակակոռուպցիոն քաղաքացիական գործեր/, գործ/հատ</t>
  </si>
  <si>
    <t xml:space="preserve">Ավարտված գործերի թիվը ստացված գործերի թվում /հակակոռուպցիոն քաղաքացիական գործեր/, տոկոս </t>
  </si>
  <si>
    <t>Վարույթ ընդունված գործերի քանակը /կոռուպցիոն հանցագործությունների գործեր/, գործ/հատ</t>
  </si>
  <si>
    <t>Տարեվերջին անավարտ գործերի քանակը /կոռուպցիոն հանցագործությունների գործեր/, գործ/հատ</t>
  </si>
  <si>
    <t xml:space="preserve">Ավարտված գործերի թիվը ստացված գործերի թվում /կոռուպցիոն հանցագործությունների գործեր/, տոկոս </t>
  </si>
  <si>
    <t>Ավարտված գործերի քանակը /կոռուպցիոն հանցագործությունների գործեր/, գործ/հատ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</si>
</sst>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,##0.0;\(##,##0.0\);\-"/>
    <numFmt numFmtId="166" formatCode="0.0"/>
  </numFmts>
  <fonts count="5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1"/>
      <color theme="1"/>
      <name val="Arial LatArm"/>
      <family val="2"/>
    </font>
    <font>
      <b/>
      <sz val="10"/>
      <color rgb="FFC00000"/>
      <name val="Arial LatArm"/>
      <family val="2"/>
    </font>
    <font>
      <i/>
      <sz val="10"/>
      <color theme="1"/>
      <name val="Arial LatArm"/>
      <family val="2"/>
    </font>
    <font>
      <u/>
      <sz val="11"/>
      <color theme="10"/>
      <name val="Arial LatArm"/>
      <family val="2"/>
    </font>
    <font>
      <i/>
      <sz val="9"/>
      <color theme="1"/>
      <name val="Arial LatArm"/>
      <family val="2"/>
    </font>
    <font>
      <b/>
      <sz val="10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b/>
      <sz val="10"/>
      <color rgb="FFC00000"/>
      <name val="GHEA Grapalat"/>
      <family val="3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i/>
      <sz val="10"/>
      <color theme="1"/>
      <name val="GHEA Grapalat"/>
      <family val="3"/>
    </font>
    <font>
      <sz val="10"/>
      <color rgb="FF000000"/>
      <name val="GHEA Grapalat"/>
      <family val="3"/>
    </font>
    <font>
      <vertAlign val="superscript"/>
      <sz val="10"/>
      <color rgb="FF000000"/>
      <name val="GHEA Grapalat"/>
      <family val="3"/>
    </font>
    <font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i/>
      <sz val="9"/>
      <color theme="1"/>
      <name val="GHEA Grapalat"/>
      <family val="3"/>
    </font>
    <font>
      <i/>
      <sz val="8"/>
      <color theme="1"/>
      <name val="GHEA Grapalat"/>
      <family val="3"/>
    </font>
    <font>
      <sz val="11"/>
      <color theme="0"/>
      <name val="Calibri"/>
      <family val="2"/>
      <scheme val="minor"/>
    </font>
    <font>
      <sz val="8"/>
      <color rgb="FF000000"/>
      <name val="GHEA Grapalat"/>
      <family val="3"/>
    </font>
    <font>
      <i/>
      <vertAlign val="superscript"/>
      <sz val="8"/>
      <color theme="1"/>
      <name val="GHEA Grapalat"/>
      <family val="3"/>
    </font>
    <font>
      <b/>
      <sz val="11"/>
      <color theme="1"/>
      <name val="Calibri"/>
      <family val="2"/>
      <charset val="1"/>
      <scheme val="minor"/>
    </font>
    <font>
      <b/>
      <i/>
      <sz val="8"/>
      <color theme="1"/>
      <name val="GHEA Grapalat"/>
      <family val="3"/>
    </font>
    <font>
      <b/>
      <sz val="8"/>
      <color rgb="FF000000"/>
      <name val="GHEA Grapalat"/>
      <family val="3"/>
    </font>
    <font>
      <b/>
      <vertAlign val="superscript"/>
      <sz val="10"/>
      <name val="GHEA Grapalat"/>
      <family val="3"/>
    </font>
    <font>
      <sz val="1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color theme="1"/>
      <name val="GHEA Grapalat"/>
      <family val="3"/>
    </font>
    <font>
      <b/>
      <sz val="9"/>
      <color rgb="FF002060"/>
      <name val="GHEA Grapalat"/>
      <family val="3"/>
    </font>
    <font>
      <vertAlign val="superscript"/>
      <sz val="9"/>
      <color theme="1"/>
      <name val="GHEA Grapalat"/>
      <family val="3"/>
    </font>
    <font>
      <b/>
      <vertAlign val="superscript"/>
      <sz val="9"/>
      <color theme="1"/>
      <name val="GHEA Grapalat"/>
      <family val="3"/>
    </font>
    <font>
      <b/>
      <sz val="9"/>
      <name val="GHEA Grapalat"/>
      <family val="3"/>
    </font>
    <font>
      <b/>
      <vertAlign val="superscript"/>
      <sz val="9"/>
      <name val="GHEA Grapalat"/>
      <family val="3"/>
    </font>
    <font>
      <sz val="9"/>
      <name val="GHEA Grapalat"/>
      <family val="3"/>
    </font>
    <font>
      <b/>
      <sz val="10"/>
      <name val="GHEA Grapalat"/>
      <family val="2"/>
    </font>
    <font>
      <b/>
      <i/>
      <sz val="9"/>
      <color theme="0" tint="-0.499984740745262"/>
      <name val="GHEA Grapalat"/>
      <family val="3"/>
    </font>
    <font>
      <b/>
      <vertAlign val="superscript"/>
      <sz val="10"/>
      <color theme="1"/>
      <name val="GHEA Grapalat"/>
      <family val="3"/>
    </font>
    <font>
      <sz val="12"/>
      <color theme="1"/>
      <name val="GHEA Grapalat"/>
      <family val="3"/>
    </font>
    <font>
      <sz val="10"/>
      <name val="GHEA Grapalat"/>
      <family val="3"/>
    </font>
    <font>
      <b/>
      <sz val="6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46" fillId="0" borderId="0" applyFill="0" applyBorder="0" applyProtection="0">
      <alignment horizontal="right" vertical="top"/>
    </xf>
  </cellStyleXfs>
  <cellXfs count="275">
    <xf numFmtId="0" fontId="0" fillId="0" borderId="0" xfId="0"/>
    <xf numFmtId="0" fontId="5" fillId="6" borderId="0" xfId="0" applyFont="1" applyFill="1"/>
    <xf numFmtId="0" fontId="6" fillId="6" borderId="0" xfId="0" applyFont="1" applyFill="1"/>
    <xf numFmtId="0" fontId="8" fillId="6" borderId="0" xfId="4" applyFont="1" applyFill="1" applyAlignment="1" applyProtection="1"/>
    <xf numFmtId="0" fontId="5" fillId="6" borderId="0" xfId="0" applyFont="1" applyFill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0" fontId="12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6" fillId="6" borderId="0" xfId="0" applyFont="1" applyFill="1"/>
    <xf numFmtId="0" fontId="17" fillId="6" borderId="0" xfId="0" applyFont="1" applyFill="1" applyAlignment="1">
      <alignment horizontal="center" vertical="center" wrapText="1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wrapText="1"/>
    </xf>
    <xf numFmtId="0" fontId="18" fillId="0" borderId="0" xfId="0" applyFont="1"/>
    <xf numFmtId="0" fontId="14" fillId="0" borderId="0" xfId="0" applyFont="1"/>
    <xf numFmtId="164" fontId="14" fillId="0" borderId="0" xfId="0" applyNumberFormat="1" applyFont="1"/>
    <xf numFmtId="0" fontId="18" fillId="6" borderId="0" xfId="0" applyFont="1" applyFill="1"/>
    <xf numFmtId="0" fontId="20" fillId="6" borderId="0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wrapText="1"/>
    </xf>
    <xf numFmtId="164" fontId="14" fillId="4" borderId="6" xfId="0" applyNumberFormat="1" applyFont="1" applyFill="1" applyBorder="1" applyAlignment="1">
      <alignment wrapText="1"/>
    </xf>
    <xf numFmtId="164" fontId="14" fillId="2" borderId="6" xfId="0" applyNumberFormat="1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16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6" borderId="0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4" fontId="24" fillId="0" borderId="1" xfId="0" applyNumberFormat="1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textRotation="90" wrapText="1"/>
    </xf>
    <xf numFmtId="0" fontId="28" fillId="2" borderId="1" xfId="0" applyFont="1" applyFill="1" applyBorder="1" applyAlignment="1">
      <alignment vertical="center" textRotation="90" wrapText="1"/>
    </xf>
    <xf numFmtId="0" fontId="28" fillId="2" borderId="1" xfId="0" applyFont="1" applyFill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 indent="2"/>
    </xf>
    <xf numFmtId="0" fontId="26" fillId="5" borderId="7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29" fillId="0" borderId="0" xfId="0" applyFont="1"/>
    <xf numFmtId="164" fontId="0" fillId="0" borderId="0" xfId="0" applyNumberFormat="1" applyAlignment="1">
      <alignment horizontal="center" vertical="center"/>
    </xf>
    <xf numFmtId="0" fontId="32" fillId="0" borderId="0" xfId="0" applyFont="1"/>
    <xf numFmtId="0" fontId="13" fillId="8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34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20" fillId="6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4" xfId="0" applyFont="1" applyBorder="1"/>
    <xf numFmtId="0" fontId="21" fillId="0" borderId="15" xfId="0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vertical="center" wrapText="1"/>
    </xf>
    <xf numFmtId="164" fontId="21" fillId="0" borderId="15" xfId="0" applyNumberFormat="1" applyFont="1" applyBorder="1" applyAlignment="1">
      <alignment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Font="1"/>
    <xf numFmtId="0" fontId="26" fillId="0" borderId="0" xfId="0" applyFont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40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40" fillId="7" borderId="0" xfId="0" applyFont="1" applyFill="1" applyBorder="1" applyAlignment="1">
      <alignment vertical="center"/>
    </xf>
    <xf numFmtId="0" fontId="39" fillId="7" borderId="0" xfId="0" applyFont="1" applyFill="1" applyBorder="1" applyAlignment="1">
      <alignment vertical="center"/>
    </xf>
    <xf numFmtId="0" fontId="45" fillId="0" borderId="0" xfId="0" applyFont="1" applyAlignment="1">
      <alignment horizontal="left" vertical="center" wrapText="1"/>
    </xf>
    <xf numFmtId="0" fontId="43" fillId="9" borderId="1" xfId="0" applyFont="1" applyFill="1" applyBorder="1" applyAlignment="1">
      <alignment horizontal="center" vertical="center" wrapText="1"/>
    </xf>
    <xf numFmtId="164" fontId="43" fillId="0" borderId="1" xfId="6" applyNumberFormat="1" applyFont="1" applyBorder="1" applyAlignment="1">
      <alignment horizontal="center" vertical="center"/>
    </xf>
    <xf numFmtId="0" fontId="39" fillId="8" borderId="5" xfId="0" applyFont="1" applyFill="1" applyBorder="1" applyAlignment="1">
      <alignment horizontal="left" vertical="center"/>
    </xf>
    <xf numFmtId="0" fontId="39" fillId="8" borderId="6" xfId="0" applyFont="1" applyFill="1" applyBorder="1" applyAlignment="1">
      <alignment horizontal="center" vertical="center"/>
    </xf>
    <xf numFmtId="164" fontId="39" fillId="8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9" borderId="8" xfId="0" applyFont="1" applyFill="1" applyBorder="1" applyAlignment="1">
      <alignment horizontal="left" vertical="center" wrapText="1"/>
    </xf>
    <xf numFmtId="0" fontId="39" fillId="8" borderId="1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left" vertical="center"/>
    </xf>
    <xf numFmtId="0" fontId="47" fillId="9" borderId="0" xfId="0" applyFont="1" applyFill="1" applyBorder="1" applyAlignment="1">
      <alignment horizontal="left" vertical="center" wrapText="1"/>
    </xf>
    <xf numFmtId="0" fontId="43" fillId="9" borderId="0" xfId="0" applyFont="1" applyFill="1" applyBorder="1" applyAlignment="1">
      <alignment horizontal="left" vertical="center" wrapText="1"/>
    </xf>
    <xf numFmtId="0" fontId="45" fillId="9" borderId="8" xfId="0" applyFont="1" applyFill="1" applyBorder="1" applyAlignment="1">
      <alignment horizontal="left" vertical="center" wrapText="1"/>
    </xf>
    <xf numFmtId="0" fontId="45" fillId="9" borderId="0" xfId="0" applyFont="1" applyFill="1" applyBorder="1" applyAlignment="1">
      <alignment horizontal="left" vertical="center" wrapText="1"/>
    </xf>
    <xf numFmtId="0" fontId="26" fillId="8" borderId="4" xfId="0" applyFont="1" applyFill="1" applyBorder="1" applyAlignment="1">
      <alignment horizontal="left" vertical="center" wrapText="1"/>
    </xf>
    <xf numFmtId="0" fontId="26" fillId="8" borderId="4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left" vertical="center" wrapText="1"/>
    </xf>
    <xf numFmtId="0" fontId="26" fillId="8" borderId="1" xfId="0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7" borderId="0" xfId="0" applyFill="1"/>
    <xf numFmtId="3" fontId="12" fillId="7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14" fillId="0" borderId="0" xfId="0" applyFont="1" applyAlignment="1">
      <alignment horizontal="justify"/>
    </xf>
    <xf numFmtId="3" fontId="14" fillId="0" borderId="0" xfId="0" applyNumberFormat="1" applyFont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top" wrapText="1"/>
    </xf>
    <xf numFmtId="0" fontId="14" fillId="5" borderId="2" xfId="0" applyFont="1" applyFill="1" applyBorder="1" applyAlignment="1">
      <alignment wrapText="1"/>
    </xf>
    <xf numFmtId="0" fontId="22" fillId="2" borderId="20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top" wrapText="1"/>
    </xf>
    <xf numFmtId="0" fontId="14" fillId="2" borderId="5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top"/>
    </xf>
    <xf numFmtId="0" fontId="16" fillId="0" borderId="0" xfId="0" applyFont="1" applyFill="1"/>
    <xf numFmtId="0" fontId="14" fillId="0" borderId="0" xfId="0" applyFont="1" applyFill="1" applyBorder="1" applyAlignment="1">
      <alignment horizontal="left" vertical="top"/>
    </xf>
    <xf numFmtId="164" fontId="1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justify"/>
    </xf>
    <xf numFmtId="3" fontId="16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left" vertical="top"/>
    </xf>
    <xf numFmtId="164" fontId="14" fillId="6" borderId="0" xfId="0" applyNumberFormat="1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164" fontId="50" fillId="0" borderId="1" xfId="0" applyNumberFormat="1" applyFont="1" applyFill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Alignment="1">
      <alignment horizontal="center" vertical="center"/>
    </xf>
    <xf numFmtId="0" fontId="14" fillId="5" borderId="15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21" fillId="3" borderId="10" xfId="0" applyFont="1" applyFill="1" applyBorder="1" applyAlignment="1">
      <alignment vertical="center" wrapText="1"/>
    </xf>
    <xf numFmtId="164" fontId="21" fillId="0" borderId="10" xfId="0" applyNumberFormat="1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15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left" vertical="center" wrapText="1"/>
    </xf>
    <xf numFmtId="0" fontId="39" fillId="8" borderId="1" xfId="0" applyFont="1" applyFill="1" applyBorder="1" applyAlignment="1">
      <alignment horizontal="left" vertical="center"/>
    </xf>
    <xf numFmtId="0" fontId="43" fillId="9" borderId="8" xfId="0" applyFont="1" applyFill="1" applyBorder="1" applyAlignment="1">
      <alignment horizontal="center" vertical="center" wrapText="1"/>
    </xf>
    <xf numFmtId="0" fontId="43" fillId="9" borderId="0" xfId="0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left" vertical="center" wrapText="1"/>
    </xf>
    <xf numFmtId="0" fontId="39" fillId="8" borderId="6" xfId="0" applyFont="1" applyFill="1" applyBorder="1" applyAlignment="1">
      <alignment horizontal="left" vertical="center" wrapText="1"/>
    </xf>
    <xf numFmtId="0" fontId="39" fillId="8" borderId="7" xfId="0" applyFont="1" applyFill="1" applyBorder="1" applyAlignment="1">
      <alignment horizontal="left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164" fontId="24" fillId="2" borderId="4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4" fillId="0" borderId="0" xfId="4" applyAlignment="1" applyProtection="1">
      <alignment horizontal="left" vertical="center"/>
    </xf>
    <xf numFmtId="0" fontId="28" fillId="0" borderId="1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top" wrapText="1"/>
    </xf>
  </cellXfs>
  <cellStyles count="7">
    <cellStyle name="Hyperlink" xfId="4" builtinId="8"/>
    <cellStyle name="Normal" xfId="0" builtinId="0"/>
    <cellStyle name="Normal 2" xfId="1"/>
    <cellStyle name="Normal 3" xfId="3"/>
    <cellStyle name="Percent 2" xfId="2"/>
    <cellStyle name="Percent 2 2" xfId="5"/>
    <cellStyle name="SN_b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184"/>
  <sheetViews>
    <sheetView topLeftCell="A19" zoomScale="96" zoomScaleNormal="96" workbookViewId="0">
      <selection activeCell="E34" sqref="E34:F39"/>
    </sheetView>
  </sheetViews>
  <sheetFormatPr defaultRowHeight="16.5" x14ac:dyDescent="0.3"/>
  <cols>
    <col min="1" max="1" width="4" style="14" customWidth="1"/>
    <col min="2" max="2" width="14" style="14" customWidth="1"/>
    <col min="3" max="3" width="18.7109375" style="14" customWidth="1"/>
    <col min="4" max="4" width="50.7109375" style="37" customWidth="1"/>
    <col min="5" max="5" width="18.140625" style="15" customWidth="1"/>
    <col min="6" max="6" width="18" style="15" customWidth="1"/>
    <col min="7" max="7" width="17.42578125" style="15" customWidth="1"/>
    <col min="8" max="8" width="17.85546875" style="15" customWidth="1"/>
    <col min="9" max="9" width="17.5703125" style="15" customWidth="1"/>
    <col min="10" max="16384" width="9.140625" style="14"/>
  </cols>
  <sheetData>
    <row r="1" spans="1:9" s="12" customFormat="1" ht="45" customHeight="1" x14ac:dyDescent="0.3">
      <c r="C1" s="13"/>
      <c r="D1" s="36"/>
      <c r="G1" s="206" t="s">
        <v>502</v>
      </c>
      <c r="H1" s="206"/>
      <c r="I1" s="206"/>
    </row>
    <row r="3" spans="1:9" x14ac:dyDescent="0.3">
      <c r="A3" s="7" t="s">
        <v>1</v>
      </c>
      <c r="B3" s="16"/>
      <c r="C3" s="16"/>
      <c r="D3" s="38"/>
      <c r="E3" s="16"/>
      <c r="F3" s="16"/>
      <c r="G3" s="16"/>
      <c r="H3" s="16"/>
      <c r="I3" s="16"/>
    </row>
    <row r="4" spans="1:9" x14ac:dyDescent="0.3">
      <c r="B4" s="17"/>
      <c r="C4" s="18"/>
      <c r="D4" s="11"/>
      <c r="E4" s="19"/>
      <c r="F4" s="19"/>
      <c r="G4" s="19"/>
      <c r="H4" s="19"/>
      <c r="I4" s="19"/>
    </row>
    <row r="5" spans="1:9" ht="14.25" customHeight="1" x14ac:dyDescent="0.3">
      <c r="B5" s="215" t="s">
        <v>5</v>
      </c>
      <c r="C5" s="216"/>
      <c r="D5" s="211" t="s">
        <v>2</v>
      </c>
      <c r="E5" s="212"/>
      <c r="F5" s="212"/>
      <c r="G5" s="212"/>
      <c r="H5" s="212"/>
      <c r="I5" s="212"/>
    </row>
    <row r="6" spans="1:9" x14ac:dyDescent="0.3">
      <c r="B6" s="18"/>
      <c r="C6" s="18"/>
      <c r="D6" s="11"/>
      <c r="E6" s="19"/>
      <c r="F6" s="19"/>
      <c r="G6" s="19"/>
      <c r="H6" s="19"/>
      <c r="I6" s="19"/>
    </row>
    <row r="7" spans="1:9" x14ac:dyDescent="0.3">
      <c r="A7" s="8" t="s">
        <v>3</v>
      </c>
      <c r="B7" s="9"/>
      <c r="C7" s="9"/>
      <c r="D7" s="10"/>
      <c r="E7" s="10"/>
      <c r="F7" s="10"/>
      <c r="G7" s="10"/>
      <c r="H7" s="10"/>
      <c r="I7" s="10"/>
    </row>
    <row r="8" spans="1:9" s="12" customFormat="1" ht="11.25" customHeight="1" x14ac:dyDescent="0.3">
      <c r="B8" s="20"/>
      <c r="D8" s="36"/>
    </row>
    <row r="9" spans="1:9" x14ac:dyDescent="0.3">
      <c r="A9" s="11" t="s">
        <v>4</v>
      </c>
      <c r="E9" s="14"/>
      <c r="F9" s="14"/>
      <c r="G9" s="14"/>
      <c r="H9" s="14"/>
      <c r="I9" s="14"/>
    </row>
    <row r="10" spans="1:9" s="12" customFormat="1" ht="199.5" customHeight="1" x14ac:dyDescent="0.3">
      <c r="B10" s="217" t="s">
        <v>9</v>
      </c>
      <c r="C10" s="217"/>
      <c r="D10" s="217"/>
      <c r="E10" s="217"/>
      <c r="F10" s="217"/>
      <c r="G10" s="217"/>
      <c r="H10" s="217"/>
      <c r="I10" s="217"/>
    </row>
    <row r="11" spans="1:9" s="12" customFormat="1" x14ac:dyDescent="0.3">
      <c r="B11" s="21"/>
      <c r="C11" s="21"/>
      <c r="D11" s="39"/>
      <c r="E11" s="21"/>
      <c r="F11" s="21"/>
      <c r="G11" s="21"/>
      <c r="H11" s="21"/>
      <c r="I11" s="21"/>
    </row>
    <row r="12" spans="1:9" x14ac:dyDescent="0.3">
      <c r="A12" s="11" t="s">
        <v>6</v>
      </c>
      <c r="E12" s="14"/>
      <c r="F12" s="14"/>
      <c r="G12" s="14"/>
      <c r="H12" s="14"/>
      <c r="I12" s="14"/>
    </row>
    <row r="13" spans="1:9" s="12" customFormat="1" ht="78" customHeight="1" x14ac:dyDescent="0.3">
      <c r="B13" s="217" t="s">
        <v>209</v>
      </c>
      <c r="C13" s="217"/>
      <c r="D13" s="217"/>
      <c r="E13" s="217"/>
      <c r="F13" s="217"/>
      <c r="G13" s="217"/>
      <c r="H13" s="217"/>
      <c r="I13" s="217"/>
    </row>
    <row r="14" spans="1:9" s="12" customFormat="1" x14ac:dyDescent="0.3">
      <c r="B14" s="21"/>
      <c r="C14" s="21"/>
      <c r="D14" s="39"/>
      <c r="E14" s="21"/>
      <c r="F14" s="21"/>
      <c r="G14" s="21"/>
      <c r="H14" s="21"/>
      <c r="I14" s="21"/>
    </row>
    <row r="15" spans="1:9" x14ac:dyDescent="0.3">
      <c r="A15" s="11" t="s">
        <v>7</v>
      </c>
      <c r="E15" s="14"/>
      <c r="F15" s="14"/>
      <c r="G15" s="14"/>
      <c r="H15" s="14"/>
      <c r="I15" s="14"/>
    </row>
    <row r="16" spans="1:9" s="12" customFormat="1" ht="234" customHeight="1" x14ac:dyDescent="0.3">
      <c r="B16" s="219" t="s">
        <v>503</v>
      </c>
      <c r="C16" s="219"/>
      <c r="D16" s="219"/>
      <c r="E16" s="219"/>
      <c r="F16" s="219"/>
      <c r="G16" s="219"/>
      <c r="H16" s="219"/>
      <c r="I16" s="219"/>
    </row>
    <row r="17" spans="1:9" s="12" customFormat="1" x14ac:dyDescent="0.3">
      <c r="B17" s="21"/>
      <c r="C17" s="21"/>
      <c r="D17" s="39"/>
      <c r="E17" s="21"/>
      <c r="F17" s="21"/>
      <c r="G17" s="21"/>
      <c r="H17" s="21"/>
      <c r="I17" s="21"/>
    </row>
    <row r="18" spans="1:9" x14ac:dyDescent="0.3">
      <c r="A18" s="11" t="s">
        <v>8</v>
      </c>
      <c r="E18" s="14"/>
      <c r="F18" s="14"/>
      <c r="G18" s="14"/>
      <c r="H18" s="14"/>
      <c r="I18" s="14"/>
    </row>
    <row r="19" spans="1:9" s="12" customFormat="1" ht="24.75" customHeight="1" x14ac:dyDescent="0.3">
      <c r="B19" s="218" t="s">
        <v>0</v>
      </c>
      <c r="C19" s="218"/>
      <c r="D19" s="218"/>
      <c r="E19" s="218"/>
      <c r="F19" s="218"/>
      <c r="G19" s="218"/>
      <c r="H19" s="218"/>
      <c r="I19" s="218"/>
    </row>
    <row r="20" spans="1:9" s="12" customFormat="1" ht="24.75" customHeight="1" x14ac:dyDescent="0.3">
      <c r="B20" s="21"/>
      <c r="C20" s="21"/>
      <c r="D20" s="39"/>
      <c r="E20" s="21"/>
      <c r="F20" s="21"/>
      <c r="G20" s="21"/>
      <c r="H20" s="21"/>
      <c r="I20" s="21"/>
    </row>
    <row r="21" spans="1:9" customFormat="1" ht="15" x14ac:dyDescent="0.25">
      <c r="A21" s="8" t="s">
        <v>10</v>
      </c>
      <c r="B21" s="9"/>
      <c r="C21" s="9"/>
      <c r="D21" s="10"/>
      <c r="E21" s="10"/>
      <c r="F21" s="10"/>
      <c r="G21" s="10"/>
      <c r="H21" s="10"/>
      <c r="I21" s="10"/>
    </row>
    <row r="22" spans="1:9" x14ac:dyDescent="0.3">
      <c r="B22" s="17"/>
      <c r="C22" s="18"/>
      <c r="D22" s="11"/>
      <c r="E22" s="19"/>
      <c r="F22" s="19"/>
      <c r="G22" s="19"/>
      <c r="H22" s="19"/>
      <c r="I22" s="19"/>
    </row>
    <row r="23" spans="1:9" ht="27" customHeight="1" x14ac:dyDescent="0.3">
      <c r="B23" s="213" t="s">
        <v>12</v>
      </c>
      <c r="C23" s="213"/>
      <c r="D23" s="213" t="s">
        <v>14</v>
      </c>
      <c r="E23" s="213" t="s">
        <v>166</v>
      </c>
      <c r="F23" s="213" t="s">
        <v>167</v>
      </c>
      <c r="G23" s="213" t="s">
        <v>15</v>
      </c>
      <c r="H23" s="213" t="s">
        <v>16</v>
      </c>
      <c r="I23" s="213" t="s">
        <v>208</v>
      </c>
    </row>
    <row r="24" spans="1:9" ht="36.75" customHeight="1" x14ac:dyDescent="0.3">
      <c r="B24" s="32" t="s">
        <v>11</v>
      </c>
      <c r="C24" s="32" t="s">
        <v>13</v>
      </c>
      <c r="D24" s="214"/>
      <c r="E24" s="214"/>
      <c r="F24" s="214"/>
      <c r="G24" s="214"/>
      <c r="H24" s="214"/>
      <c r="I24" s="214"/>
    </row>
    <row r="25" spans="1:9" x14ac:dyDescent="0.3">
      <c r="B25" s="22" t="s">
        <v>11</v>
      </c>
      <c r="C25" s="22"/>
      <c r="D25" s="40"/>
      <c r="E25" s="23"/>
      <c r="F25" s="23"/>
      <c r="G25" s="23"/>
      <c r="H25" s="23"/>
      <c r="I25" s="23"/>
    </row>
    <row r="26" spans="1:9" ht="15" customHeight="1" x14ac:dyDescent="0.3">
      <c r="B26" s="221">
        <v>1080</v>
      </c>
      <c r="C26" s="224"/>
      <c r="D26" s="33" t="s">
        <v>19</v>
      </c>
      <c r="E26" s="207">
        <f>E34+E40+E46+E52+E58+E64+E70+E76+E82+E88+E94+E100+E106+E112+E118+E124+E130+E136+E142+E148+E154+E160+E167+E173+E179</f>
        <v>18554834.43</v>
      </c>
      <c r="F26" s="207">
        <f t="shared" ref="F26:I26" si="0">F34+F40+F46+F52+F58+F64+F70+F76+F82+F88+F94+F100+F106+F112+F118+F124+F130+F136+F142+F148+F154+F160+F167+F173+F179</f>
        <v>17154123</v>
      </c>
      <c r="G26" s="207">
        <f t="shared" si="0"/>
        <v>18898069.717215009</v>
      </c>
      <c r="H26" s="207">
        <f t="shared" si="0"/>
        <v>18610551.75821501</v>
      </c>
      <c r="I26" s="207">
        <f t="shared" si="0"/>
        <v>18771106.69396501</v>
      </c>
    </row>
    <row r="27" spans="1:9" ht="29.25" customHeight="1" x14ac:dyDescent="0.3">
      <c r="B27" s="222"/>
      <c r="C27" s="225"/>
      <c r="D27" s="34" t="s">
        <v>20</v>
      </c>
      <c r="E27" s="208"/>
      <c r="F27" s="208"/>
      <c r="G27" s="208"/>
      <c r="H27" s="208"/>
      <c r="I27" s="208"/>
    </row>
    <row r="28" spans="1:9" x14ac:dyDescent="0.3">
      <c r="B28" s="222"/>
      <c r="C28" s="225"/>
      <c r="D28" s="33" t="s">
        <v>21</v>
      </c>
      <c r="E28" s="208"/>
      <c r="F28" s="208"/>
      <c r="G28" s="208"/>
      <c r="H28" s="208"/>
      <c r="I28" s="208"/>
    </row>
    <row r="29" spans="1:9" ht="41.25" customHeight="1" x14ac:dyDescent="0.3">
      <c r="B29" s="222"/>
      <c r="C29" s="225"/>
      <c r="D29" s="34" t="s">
        <v>22</v>
      </c>
      <c r="E29" s="208"/>
      <c r="F29" s="208"/>
      <c r="G29" s="208"/>
      <c r="H29" s="208"/>
      <c r="I29" s="208"/>
    </row>
    <row r="30" spans="1:9" x14ac:dyDescent="0.3">
      <c r="B30" s="222"/>
      <c r="C30" s="225"/>
      <c r="D30" s="33" t="s">
        <v>23</v>
      </c>
      <c r="E30" s="208"/>
      <c r="F30" s="208"/>
      <c r="G30" s="208"/>
      <c r="H30" s="208"/>
      <c r="I30" s="208"/>
    </row>
    <row r="31" spans="1:9" ht="69" customHeight="1" x14ac:dyDescent="0.3">
      <c r="B31" s="223"/>
      <c r="C31" s="226"/>
      <c r="D31" s="35" t="s">
        <v>24</v>
      </c>
      <c r="E31" s="209"/>
      <c r="F31" s="209"/>
      <c r="G31" s="209"/>
      <c r="H31" s="209"/>
      <c r="I31" s="209"/>
    </row>
    <row r="32" spans="1:9" ht="15" customHeight="1" x14ac:dyDescent="0.3">
      <c r="B32" s="215" t="s">
        <v>17</v>
      </c>
      <c r="C32" s="220"/>
      <c r="D32" s="41"/>
      <c r="E32" s="24"/>
      <c r="F32" s="24"/>
      <c r="G32" s="24"/>
      <c r="H32" s="24"/>
      <c r="I32" s="24"/>
    </row>
    <row r="33" spans="2:9" ht="27" customHeight="1" x14ac:dyDescent="0.3">
      <c r="B33" s="25"/>
      <c r="C33" s="210" t="s">
        <v>18</v>
      </c>
      <c r="D33" s="210"/>
      <c r="E33" s="210"/>
      <c r="F33" s="210"/>
      <c r="G33" s="210"/>
      <c r="H33" s="210"/>
      <c r="I33" s="210"/>
    </row>
    <row r="34" spans="2:9" x14ac:dyDescent="0.3">
      <c r="B34" s="26"/>
      <c r="C34" s="27">
        <v>11001</v>
      </c>
      <c r="D34" s="33" t="s">
        <v>25</v>
      </c>
      <c r="E34" s="207">
        <f>+Հ4!H9</f>
        <v>4215895.9099999992</v>
      </c>
      <c r="F34" s="207">
        <f>+Հ4!I9</f>
        <v>4048355.6999999993</v>
      </c>
      <c r="G34" s="207">
        <f>+Հ4!J9</f>
        <v>4520018.3836150086</v>
      </c>
      <c r="H34" s="207">
        <f>+Հ4!K9</f>
        <v>4551210.5246150084</v>
      </c>
      <c r="I34" s="207">
        <f>+Հ4!L9</f>
        <v>4605506.1603650078</v>
      </c>
    </row>
    <row r="35" spans="2:9" ht="82.5" customHeight="1" x14ac:dyDescent="0.3">
      <c r="B35" s="28"/>
      <c r="C35" s="29"/>
      <c r="D35" s="34" t="s">
        <v>26</v>
      </c>
      <c r="E35" s="208"/>
      <c r="F35" s="208"/>
      <c r="G35" s="208"/>
      <c r="H35" s="208"/>
      <c r="I35" s="208"/>
    </row>
    <row r="36" spans="2:9" x14ac:dyDescent="0.3">
      <c r="B36" s="28"/>
      <c r="C36" s="29"/>
      <c r="D36" s="33" t="s">
        <v>27</v>
      </c>
      <c r="E36" s="208"/>
      <c r="F36" s="208"/>
      <c r="G36" s="208"/>
      <c r="H36" s="208"/>
      <c r="I36" s="208"/>
    </row>
    <row r="37" spans="2:9" ht="107.25" customHeight="1" x14ac:dyDescent="0.3">
      <c r="B37" s="28"/>
      <c r="C37" s="29"/>
      <c r="D37" s="34" t="s">
        <v>28</v>
      </c>
      <c r="E37" s="208"/>
      <c r="F37" s="208"/>
      <c r="G37" s="208"/>
      <c r="H37" s="208"/>
      <c r="I37" s="208"/>
    </row>
    <row r="38" spans="2:9" x14ac:dyDescent="0.3">
      <c r="B38" s="28"/>
      <c r="C38" s="29"/>
      <c r="D38" s="33" t="s">
        <v>29</v>
      </c>
      <c r="E38" s="208"/>
      <c r="F38" s="208"/>
      <c r="G38" s="208"/>
      <c r="H38" s="208"/>
      <c r="I38" s="208"/>
    </row>
    <row r="39" spans="2:9" x14ac:dyDescent="0.3">
      <c r="B39" s="30"/>
      <c r="C39" s="31"/>
      <c r="D39" s="35" t="s">
        <v>30</v>
      </c>
      <c r="E39" s="209"/>
      <c r="F39" s="209"/>
      <c r="G39" s="209"/>
      <c r="H39" s="209"/>
      <c r="I39" s="209"/>
    </row>
    <row r="40" spans="2:9" x14ac:dyDescent="0.3">
      <c r="B40" s="26"/>
      <c r="C40" s="27">
        <v>11002</v>
      </c>
      <c r="D40" s="33" t="s">
        <v>25</v>
      </c>
      <c r="E40" s="207">
        <f>+Հ4!H43</f>
        <v>1193377.54</v>
      </c>
      <c r="F40" s="207">
        <f>+Հ4!I43</f>
        <v>1147169.1000000003</v>
      </c>
      <c r="G40" s="207">
        <f>+Հ4!J43</f>
        <v>1204989.1400000001</v>
      </c>
      <c r="H40" s="207">
        <f>+Հ4!K43</f>
        <v>1213063.6399999999</v>
      </c>
      <c r="I40" s="207">
        <f>+Հ4!L43</f>
        <v>1219011.6399999999</v>
      </c>
    </row>
    <row r="41" spans="2:9" ht="40.5" x14ac:dyDescent="0.3">
      <c r="B41" s="28"/>
      <c r="C41" s="29"/>
      <c r="D41" s="34" t="s">
        <v>31</v>
      </c>
      <c r="E41" s="208"/>
      <c r="F41" s="208"/>
      <c r="G41" s="208"/>
      <c r="H41" s="208"/>
      <c r="I41" s="208"/>
    </row>
    <row r="42" spans="2:9" x14ac:dyDescent="0.3">
      <c r="B42" s="28"/>
      <c r="C42" s="29"/>
      <c r="D42" s="33" t="s">
        <v>27</v>
      </c>
      <c r="E42" s="208"/>
      <c r="F42" s="208"/>
      <c r="G42" s="208"/>
      <c r="H42" s="208"/>
      <c r="I42" s="208"/>
    </row>
    <row r="43" spans="2:9" ht="54" x14ac:dyDescent="0.3">
      <c r="B43" s="28"/>
      <c r="C43" s="29"/>
      <c r="D43" s="34" t="s">
        <v>32</v>
      </c>
      <c r="E43" s="208"/>
      <c r="F43" s="208"/>
      <c r="G43" s="208"/>
      <c r="H43" s="208"/>
      <c r="I43" s="208"/>
    </row>
    <row r="44" spans="2:9" x14ac:dyDescent="0.3">
      <c r="B44" s="28"/>
      <c r="C44" s="29"/>
      <c r="D44" s="33" t="s">
        <v>29</v>
      </c>
      <c r="E44" s="208"/>
      <c r="F44" s="208"/>
      <c r="G44" s="208"/>
      <c r="H44" s="208"/>
      <c r="I44" s="208"/>
    </row>
    <row r="45" spans="2:9" x14ac:dyDescent="0.3">
      <c r="B45" s="30"/>
      <c r="C45" s="31"/>
      <c r="D45" s="35" t="s">
        <v>30</v>
      </c>
      <c r="E45" s="209"/>
      <c r="F45" s="209"/>
      <c r="G45" s="209"/>
      <c r="H45" s="209"/>
      <c r="I45" s="209"/>
    </row>
    <row r="46" spans="2:9" x14ac:dyDescent="0.3">
      <c r="B46" s="26"/>
      <c r="C46" s="27">
        <v>11003</v>
      </c>
      <c r="D46" s="33" t="s">
        <v>25</v>
      </c>
      <c r="E46" s="207">
        <f>+Հ4!H77</f>
        <v>727997.77499999991</v>
      </c>
      <c r="F46" s="207">
        <f>+Հ4!I77</f>
        <v>650426.20000000007</v>
      </c>
      <c r="G46" s="207">
        <f>+Հ4!J77</f>
        <v>707498.66799999995</v>
      </c>
      <c r="H46" s="207">
        <f>+Հ4!K77</f>
        <v>711764.96799999988</v>
      </c>
      <c r="I46" s="207">
        <f>+Հ4!L77</f>
        <v>715626.3679999999</v>
      </c>
    </row>
    <row r="47" spans="2:9" ht="54" x14ac:dyDescent="0.3">
      <c r="B47" s="28"/>
      <c r="C47" s="29"/>
      <c r="D47" s="34" t="s">
        <v>33</v>
      </c>
      <c r="E47" s="208"/>
      <c r="F47" s="208"/>
      <c r="G47" s="208"/>
      <c r="H47" s="208"/>
      <c r="I47" s="208"/>
    </row>
    <row r="48" spans="2:9" x14ac:dyDescent="0.3">
      <c r="B48" s="28"/>
      <c r="C48" s="29"/>
      <c r="D48" s="33" t="s">
        <v>27</v>
      </c>
      <c r="E48" s="208"/>
      <c r="F48" s="208"/>
      <c r="G48" s="208"/>
      <c r="H48" s="208"/>
      <c r="I48" s="208"/>
    </row>
    <row r="49" spans="2:9" ht="54" x14ac:dyDescent="0.3">
      <c r="B49" s="28"/>
      <c r="C49" s="29"/>
      <c r="D49" s="34" t="s">
        <v>32</v>
      </c>
      <c r="E49" s="208"/>
      <c r="F49" s="208"/>
      <c r="G49" s="208"/>
      <c r="H49" s="208"/>
      <c r="I49" s="208"/>
    </row>
    <row r="50" spans="2:9" x14ac:dyDescent="0.3">
      <c r="B50" s="28"/>
      <c r="C50" s="29"/>
      <c r="D50" s="33" t="s">
        <v>29</v>
      </c>
      <c r="E50" s="208"/>
      <c r="F50" s="208"/>
      <c r="G50" s="208"/>
      <c r="H50" s="208"/>
      <c r="I50" s="208"/>
    </row>
    <row r="51" spans="2:9" x14ac:dyDescent="0.3">
      <c r="B51" s="30"/>
      <c r="C51" s="31"/>
      <c r="D51" s="35" t="s">
        <v>30</v>
      </c>
      <c r="E51" s="209"/>
      <c r="F51" s="209"/>
      <c r="G51" s="209"/>
      <c r="H51" s="209"/>
      <c r="I51" s="209"/>
    </row>
    <row r="52" spans="2:9" x14ac:dyDescent="0.3">
      <c r="B52" s="26"/>
      <c r="C52" s="27">
        <v>11004</v>
      </c>
      <c r="D52" s="33" t="s">
        <v>25</v>
      </c>
      <c r="E52" s="207">
        <f>+Հ4!H111</f>
        <v>800815.4</v>
      </c>
      <c r="F52" s="207">
        <f>+Հ4!I111</f>
        <v>721994.6</v>
      </c>
      <c r="G52" s="207">
        <f>+Հ4!J111</f>
        <v>801401.50000000012</v>
      </c>
      <c r="H52" s="207">
        <f>+Հ4!K111</f>
        <v>806933.4</v>
      </c>
      <c r="I52" s="207">
        <f>+Հ4!L111</f>
        <v>811875.00000000012</v>
      </c>
    </row>
    <row r="53" spans="2:9" ht="54" x14ac:dyDescent="0.3">
      <c r="B53" s="28"/>
      <c r="C53" s="29"/>
      <c r="D53" s="34" t="s">
        <v>34</v>
      </c>
      <c r="E53" s="208"/>
      <c r="F53" s="208"/>
      <c r="G53" s="208"/>
      <c r="H53" s="208"/>
      <c r="I53" s="208"/>
    </row>
    <row r="54" spans="2:9" x14ac:dyDescent="0.3">
      <c r="B54" s="28"/>
      <c r="C54" s="29"/>
      <c r="D54" s="33" t="s">
        <v>27</v>
      </c>
      <c r="E54" s="208"/>
      <c r="F54" s="208"/>
      <c r="G54" s="208"/>
      <c r="H54" s="208"/>
      <c r="I54" s="208"/>
    </row>
    <row r="55" spans="2:9" ht="54" x14ac:dyDescent="0.3">
      <c r="B55" s="28"/>
      <c r="C55" s="29"/>
      <c r="D55" s="34" t="s">
        <v>32</v>
      </c>
      <c r="E55" s="208"/>
      <c r="F55" s="208"/>
      <c r="G55" s="208"/>
      <c r="H55" s="208"/>
      <c r="I55" s="208"/>
    </row>
    <row r="56" spans="2:9" x14ac:dyDescent="0.3">
      <c r="B56" s="28"/>
      <c r="C56" s="29"/>
      <c r="D56" s="33" t="s">
        <v>29</v>
      </c>
      <c r="E56" s="208"/>
      <c r="F56" s="208"/>
      <c r="G56" s="208"/>
      <c r="H56" s="208"/>
      <c r="I56" s="208"/>
    </row>
    <row r="57" spans="2:9" x14ac:dyDescent="0.3">
      <c r="B57" s="30"/>
      <c r="C57" s="31"/>
      <c r="D57" s="35" t="s">
        <v>30</v>
      </c>
      <c r="E57" s="209"/>
      <c r="F57" s="209"/>
      <c r="G57" s="209"/>
      <c r="H57" s="209"/>
      <c r="I57" s="209"/>
    </row>
    <row r="58" spans="2:9" x14ac:dyDescent="0.3">
      <c r="B58" s="26"/>
      <c r="C58" s="27">
        <v>11005</v>
      </c>
      <c r="D58" s="33" t="s">
        <v>25</v>
      </c>
      <c r="E58" s="207">
        <f>+Հ4!H145</f>
        <v>524395.29999999993</v>
      </c>
      <c r="F58" s="207">
        <f>+Հ4!I145</f>
        <v>468459.3</v>
      </c>
      <c r="G58" s="207">
        <f>+Հ4!J145</f>
        <v>521896.8</v>
      </c>
      <c r="H58" s="207">
        <f>+Հ4!K145</f>
        <v>511834.7</v>
      </c>
      <c r="I58" s="207">
        <f>+Հ4!L145</f>
        <v>515548.10000000003</v>
      </c>
    </row>
    <row r="59" spans="2:9" ht="54" x14ac:dyDescent="0.3">
      <c r="B59" s="28"/>
      <c r="C59" s="29"/>
      <c r="D59" s="34" t="s">
        <v>35</v>
      </c>
      <c r="E59" s="208"/>
      <c r="F59" s="208"/>
      <c r="G59" s="208"/>
      <c r="H59" s="208"/>
      <c r="I59" s="208"/>
    </row>
    <row r="60" spans="2:9" x14ac:dyDescent="0.3">
      <c r="B60" s="28"/>
      <c r="C60" s="29"/>
      <c r="D60" s="33" t="s">
        <v>27</v>
      </c>
      <c r="E60" s="208"/>
      <c r="F60" s="208"/>
      <c r="G60" s="208"/>
      <c r="H60" s="208"/>
      <c r="I60" s="208"/>
    </row>
    <row r="61" spans="2:9" ht="54" x14ac:dyDescent="0.3">
      <c r="B61" s="28"/>
      <c r="C61" s="29"/>
      <c r="D61" s="34" t="s">
        <v>32</v>
      </c>
      <c r="E61" s="208"/>
      <c r="F61" s="208"/>
      <c r="G61" s="208"/>
      <c r="H61" s="208"/>
      <c r="I61" s="208"/>
    </row>
    <row r="62" spans="2:9" x14ac:dyDescent="0.3">
      <c r="B62" s="28"/>
      <c r="C62" s="29"/>
      <c r="D62" s="33" t="s">
        <v>29</v>
      </c>
      <c r="E62" s="208"/>
      <c r="F62" s="208"/>
      <c r="G62" s="208"/>
      <c r="H62" s="208"/>
      <c r="I62" s="208"/>
    </row>
    <row r="63" spans="2:9" x14ac:dyDescent="0.3">
      <c r="B63" s="30"/>
      <c r="C63" s="31"/>
      <c r="D63" s="35" t="s">
        <v>30</v>
      </c>
      <c r="E63" s="209"/>
      <c r="F63" s="209"/>
      <c r="G63" s="209"/>
      <c r="H63" s="209"/>
      <c r="I63" s="209"/>
    </row>
    <row r="64" spans="2:9" x14ac:dyDescent="0.3">
      <c r="B64" s="26"/>
      <c r="C64" s="27">
        <v>11006</v>
      </c>
      <c r="D64" s="33" t="s">
        <v>25</v>
      </c>
      <c r="E64" s="207">
        <f>+Հ4!H179</f>
        <v>969859.24</v>
      </c>
      <c r="F64" s="207">
        <f>+Հ4!I179</f>
        <v>833715.79999999993</v>
      </c>
      <c r="G64" s="207">
        <f>+Հ4!J179</f>
        <v>1094043.5</v>
      </c>
      <c r="H64" s="207">
        <f>+Հ4!K179</f>
        <v>1102449.5999999999</v>
      </c>
      <c r="I64" s="207">
        <f>+Հ4!L179</f>
        <v>1110560.5</v>
      </c>
    </row>
    <row r="65" spans="2:9" ht="40.5" x14ac:dyDescent="0.3">
      <c r="B65" s="28"/>
      <c r="C65" s="29"/>
      <c r="D65" s="34" t="s">
        <v>36</v>
      </c>
      <c r="E65" s="208"/>
      <c r="F65" s="208"/>
      <c r="G65" s="208"/>
      <c r="H65" s="208"/>
      <c r="I65" s="208"/>
    </row>
    <row r="66" spans="2:9" x14ac:dyDescent="0.3">
      <c r="B66" s="28"/>
      <c r="C66" s="29"/>
      <c r="D66" s="33" t="s">
        <v>27</v>
      </c>
      <c r="E66" s="208"/>
      <c r="F66" s="208"/>
      <c r="G66" s="208"/>
      <c r="H66" s="208"/>
      <c r="I66" s="208"/>
    </row>
    <row r="67" spans="2:9" ht="54" x14ac:dyDescent="0.3">
      <c r="B67" s="28"/>
      <c r="C67" s="29"/>
      <c r="D67" s="34" t="s">
        <v>32</v>
      </c>
      <c r="E67" s="208"/>
      <c r="F67" s="208"/>
      <c r="G67" s="208"/>
      <c r="H67" s="208"/>
      <c r="I67" s="208"/>
    </row>
    <row r="68" spans="2:9" x14ac:dyDescent="0.3">
      <c r="B68" s="28"/>
      <c r="C68" s="29"/>
      <c r="D68" s="33" t="s">
        <v>29</v>
      </c>
      <c r="E68" s="208"/>
      <c r="F68" s="208"/>
      <c r="G68" s="208"/>
      <c r="H68" s="208"/>
      <c r="I68" s="208"/>
    </row>
    <row r="69" spans="2:9" x14ac:dyDescent="0.3">
      <c r="B69" s="30"/>
      <c r="C69" s="31"/>
      <c r="D69" s="35" t="s">
        <v>30</v>
      </c>
      <c r="E69" s="209"/>
      <c r="F69" s="209"/>
      <c r="G69" s="209"/>
      <c r="H69" s="209"/>
      <c r="I69" s="209"/>
    </row>
    <row r="70" spans="2:9" x14ac:dyDescent="0.3">
      <c r="B70" s="26"/>
      <c r="C70" s="27">
        <v>11008</v>
      </c>
      <c r="D70" s="33" t="s">
        <v>25</v>
      </c>
      <c r="E70" s="207">
        <f>+Հ4!H213</f>
        <v>349741.83999999997</v>
      </c>
      <c r="F70" s="207">
        <f>+Հ4!I213</f>
        <v>350779.99999999994</v>
      </c>
      <c r="G70" s="207">
        <f>+Հ4!J213</f>
        <v>383003.2648</v>
      </c>
      <c r="H70" s="207">
        <f>+Հ4!K213</f>
        <v>382255.36479999992</v>
      </c>
      <c r="I70" s="207">
        <f>+Հ4!L213</f>
        <v>384862.2648</v>
      </c>
    </row>
    <row r="71" spans="2:9" ht="67.5" x14ac:dyDescent="0.3">
      <c r="B71" s="28"/>
      <c r="C71" s="29"/>
      <c r="D71" s="34" t="s">
        <v>37</v>
      </c>
      <c r="E71" s="208"/>
      <c r="F71" s="208"/>
      <c r="G71" s="208"/>
      <c r="H71" s="208"/>
      <c r="I71" s="208"/>
    </row>
    <row r="72" spans="2:9" x14ac:dyDescent="0.3">
      <c r="B72" s="28"/>
      <c r="C72" s="29"/>
      <c r="D72" s="33" t="s">
        <v>27</v>
      </c>
      <c r="E72" s="208"/>
      <c r="F72" s="208"/>
      <c r="G72" s="208"/>
      <c r="H72" s="208"/>
      <c r="I72" s="208"/>
    </row>
    <row r="73" spans="2:9" ht="54" x14ac:dyDescent="0.3">
      <c r="B73" s="28"/>
      <c r="C73" s="29"/>
      <c r="D73" s="34" t="s">
        <v>32</v>
      </c>
      <c r="E73" s="208"/>
      <c r="F73" s="208"/>
      <c r="G73" s="208"/>
      <c r="H73" s="208"/>
      <c r="I73" s="208"/>
    </row>
    <row r="74" spans="2:9" x14ac:dyDescent="0.3">
      <c r="B74" s="28"/>
      <c r="C74" s="29"/>
      <c r="D74" s="33" t="s">
        <v>29</v>
      </c>
      <c r="E74" s="208"/>
      <c r="F74" s="208"/>
      <c r="G74" s="208"/>
      <c r="H74" s="208"/>
      <c r="I74" s="208"/>
    </row>
    <row r="75" spans="2:9" x14ac:dyDescent="0.3">
      <c r="B75" s="30"/>
      <c r="C75" s="31"/>
      <c r="D75" s="35" t="s">
        <v>30</v>
      </c>
      <c r="E75" s="209"/>
      <c r="F75" s="209"/>
      <c r="G75" s="209"/>
      <c r="H75" s="209"/>
      <c r="I75" s="209"/>
    </row>
    <row r="76" spans="2:9" x14ac:dyDescent="0.3">
      <c r="B76" s="26"/>
      <c r="C76" s="27">
        <v>11009</v>
      </c>
      <c r="D76" s="33" t="s">
        <v>25</v>
      </c>
      <c r="E76" s="207">
        <f>+Հ4!H247</f>
        <v>579115.86</v>
      </c>
      <c r="F76" s="207">
        <f>+Հ4!I247</f>
        <v>532646.10000000009</v>
      </c>
      <c r="G76" s="207">
        <f>+Հ4!J247</f>
        <v>574029.4</v>
      </c>
      <c r="H76" s="207">
        <f>+Հ4!K247</f>
        <v>578836.69999999995</v>
      </c>
      <c r="I76" s="207">
        <f>+Հ4!L247</f>
        <v>584674.5</v>
      </c>
    </row>
    <row r="77" spans="2:9" ht="81" x14ac:dyDescent="0.3">
      <c r="B77" s="28"/>
      <c r="C77" s="29"/>
      <c r="D77" s="34" t="s">
        <v>38</v>
      </c>
      <c r="E77" s="208"/>
      <c r="F77" s="208"/>
      <c r="G77" s="208"/>
      <c r="H77" s="208"/>
      <c r="I77" s="208"/>
    </row>
    <row r="78" spans="2:9" x14ac:dyDescent="0.3">
      <c r="B78" s="28"/>
      <c r="C78" s="29"/>
      <c r="D78" s="33" t="s">
        <v>27</v>
      </c>
      <c r="E78" s="208"/>
      <c r="F78" s="208"/>
      <c r="G78" s="208"/>
      <c r="H78" s="208"/>
      <c r="I78" s="208"/>
    </row>
    <row r="79" spans="2:9" ht="54" x14ac:dyDescent="0.3">
      <c r="B79" s="28"/>
      <c r="C79" s="29"/>
      <c r="D79" s="34" t="s">
        <v>32</v>
      </c>
      <c r="E79" s="208"/>
      <c r="F79" s="208"/>
      <c r="G79" s="208"/>
      <c r="H79" s="208"/>
      <c r="I79" s="208"/>
    </row>
    <row r="80" spans="2:9" x14ac:dyDescent="0.3">
      <c r="B80" s="28"/>
      <c r="C80" s="29"/>
      <c r="D80" s="33" t="s">
        <v>29</v>
      </c>
      <c r="E80" s="208"/>
      <c r="F80" s="208"/>
      <c r="G80" s="208"/>
      <c r="H80" s="208"/>
      <c r="I80" s="208"/>
    </row>
    <row r="81" spans="2:9" x14ac:dyDescent="0.3">
      <c r="B81" s="30"/>
      <c r="C81" s="31"/>
      <c r="D81" s="35" t="s">
        <v>30</v>
      </c>
      <c r="E81" s="209"/>
      <c r="F81" s="209"/>
      <c r="G81" s="209"/>
      <c r="H81" s="209"/>
      <c r="I81" s="209"/>
    </row>
    <row r="82" spans="2:9" x14ac:dyDescent="0.3">
      <c r="B82" s="26"/>
      <c r="C82" s="27">
        <v>11010</v>
      </c>
      <c r="D82" s="33" t="s">
        <v>25</v>
      </c>
      <c r="E82" s="207">
        <f>+Հ4!H281</f>
        <v>468918.26999999996</v>
      </c>
      <c r="F82" s="207">
        <f>+Հ4!I281</f>
        <v>455612.9</v>
      </c>
      <c r="G82" s="207">
        <f>+Հ4!J281</f>
        <v>500993.75199999992</v>
      </c>
      <c r="H82" s="207">
        <f>+Հ4!K281</f>
        <v>504167.75199999998</v>
      </c>
      <c r="I82" s="207">
        <f>+Հ4!L281</f>
        <v>507543.25199999992</v>
      </c>
    </row>
    <row r="83" spans="2:9" ht="67.5" x14ac:dyDescent="0.3">
      <c r="B83" s="28"/>
      <c r="C83" s="29"/>
      <c r="D83" s="34" t="s">
        <v>39</v>
      </c>
      <c r="E83" s="208"/>
      <c r="F83" s="208"/>
      <c r="G83" s="208"/>
      <c r="H83" s="208"/>
      <c r="I83" s="208"/>
    </row>
    <row r="84" spans="2:9" x14ac:dyDescent="0.3">
      <c r="B84" s="28"/>
      <c r="C84" s="29"/>
      <c r="D84" s="33" t="s">
        <v>27</v>
      </c>
      <c r="E84" s="208"/>
      <c r="F84" s="208"/>
      <c r="G84" s="208"/>
      <c r="H84" s="208"/>
      <c r="I84" s="208"/>
    </row>
    <row r="85" spans="2:9" ht="54" x14ac:dyDescent="0.3">
      <c r="B85" s="28"/>
      <c r="C85" s="29"/>
      <c r="D85" s="34" t="s">
        <v>32</v>
      </c>
      <c r="E85" s="208"/>
      <c r="F85" s="208"/>
      <c r="G85" s="208"/>
      <c r="H85" s="208"/>
      <c r="I85" s="208"/>
    </row>
    <row r="86" spans="2:9" x14ac:dyDescent="0.3">
      <c r="B86" s="28"/>
      <c r="C86" s="29"/>
      <c r="D86" s="33" t="s">
        <v>29</v>
      </c>
      <c r="E86" s="208"/>
      <c r="F86" s="208"/>
      <c r="G86" s="208"/>
      <c r="H86" s="208"/>
      <c r="I86" s="208"/>
    </row>
    <row r="87" spans="2:9" x14ac:dyDescent="0.3">
      <c r="B87" s="30"/>
      <c r="C87" s="31"/>
      <c r="D87" s="35" t="s">
        <v>30</v>
      </c>
      <c r="E87" s="209"/>
      <c r="F87" s="209"/>
      <c r="G87" s="209"/>
      <c r="H87" s="209"/>
      <c r="I87" s="209"/>
    </row>
    <row r="88" spans="2:9" x14ac:dyDescent="0.3">
      <c r="B88" s="26"/>
      <c r="C88" s="27">
        <v>11011</v>
      </c>
      <c r="D88" s="33" t="s">
        <v>25</v>
      </c>
      <c r="E88" s="207">
        <f>+Հ4!H315</f>
        <v>464081.99999999994</v>
      </c>
      <c r="F88" s="207">
        <f>+Հ4!I315</f>
        <v>411327.2</v>
      </c>
      <c r="G88" s="207">
        <f>+Հ4!J315</f>
        <v>460955.98</v>
      </c>
      <c r="H88" s="207">
        <f>+Հ4!K315</f>
        <v>464663.37999999995</v>
      </c>
      <c r="I88" s="207">
        <f>+Հ4!L315</f>
        <v>467812.77999999997</v>
      </c>
    </row>
    <row r="89" spans="2:9" ht="67.5" x14ac:dyDescent="0.3">
      <c r="B89" s="28"/>
      <c r="C89" s="29"/>
      <c r="D89" s="34" t="s">
        <v>40</v>
      </c>
      <c r="E89" s="208"/>
      <c r="F89" s="208"/>
      <c r="G89" s="208"/>
      <c r="H89" s="208"/>
      <c r="I89" s="208"/>
    </row>
    <row r="90" spans="2:9" x14ac:dyDescent="0.3">
      <c r="B90" s="28"/>
      <c r="C90" s="29"/>
      <c r="D90" s="33" t="s">
        <v>27</v>
      </c>
      <c r="E90" s="208"/>
      <c r="F90" s="208"/>
      <c r="G90" s="208"/>
      <c r="H90" s="208"/>
      <c r="I90" s="208"/>
    </row>
    <row r="91" spans="2:9" ht="54" x14ac:dyDescent="0.3">
      <c r="B91" s="28"/>
      <c r="C91" s="29"/>
      <c r="D91" s="34" t="s">
        <v>32</v>
      </c>
      <c r="E91" s="208"/>
      <c r="F91" s="208"/>
      <c r="G91" s="208"/>
      <c r="H91" s="208"/>
      <c r="I91" s="208"/>
    </row>
    <row r="92" spans="2:9" x14ac:dyDescent="0.3">
      <c r="B92" s="28"/>
      <c r="C92" s="29"/>
      <c r="D92" s="33" t="s">
        <v>29</v>
      </c>
      <c r="E92" s="208"/>
      <c r="F92" s="208"/>
      <c r="G92" s="208"/>
      <c r="H92" s="208"/>
      <c r="I92" s="208"/>
    </row>
    <row r="93" spans="2:9" x14ac:dyDescent="0.3">
      <c r="B93" s="30"/>
      <c r="C93" s="31"/>
      <c r="D93" s="35" t="s">
        <v>30</v>
      </c>
      <c r="E93" s="209"/>
      <c r="F93" s="209"/>
      <c r="G93" s="209"/>
      <c r="H93" s="209"/>
      <c r="I93" s="209"/>
    </row>
    <row r="94" spans="2:9" x14ac:dyDescent="0.3">
      <c r="B94" s="26"/>
      <c r="C94" s="27">
        <v>11012</v>
      </c>
      <c r="D94" s="33" t="s">
        <v>25</v>
      </c>
      <c r="E94" s="207">
        <f>+Հ4!H349</f>
        <v>580225.07000000007</v>
      </c>
      <c r="F94" s="207">
        <f>+Հ4!I349</f>
        <v>565279.40000000014</v>
      </c>
      <c r="G94" s="207">
        <f>+Հ4!J349</f>
        <v>633479.11199999996</v>
      </c>
      <c r="H94" s="207">
        <f>+Հ4!K349</f>
        <v>604249.51199999999</v>
      </c>
      <c r="I94" s="207">
        <f>+Հ4!L349</f>
        <v>608503.71199999994</v>
      </c>
    </row>
    <row r="95" spans="2:9" ht="67.5" x14ac:dyDescent="0.3">
      <c r="B95" s="28"/>
      <c r="C95" s="29"/>
      <c r="D95" s="34" t="s">
        <v>41</v>
      </c>
      <c r="E95" s="208"/>
      <c r="F95" s="208"/>
      <c r="G95" s="208"/>
      <c r="H95" s="208"/>
      <c r="I95" s="208"/>
    </row>
    <row r="96" spans="2:9" x14ac:dyDescent="0.3">
      <c r="B96" s="28"/>
      <c r="C96" s="29"/>
      <c r="D96" s="33" t="s">
        <v>27</v>
      </c>
      <c r="E96" s="208"/>
      <c r="F96" s="208"/>
      <c r="G96" s="208"/>
      <c r="H96" s="208"/>
      <c r="I96" s="208"/>
    </row>
    <row r="97" spans="2:9" ht="54" x14ac:dyDescent="0.3">
      <c r="B97" s="28"/>
      <c r="C97" s="29"/>
      <c r="D97" s="34" t="s">
        <v>32</v>
      </c>
      <c r="E97" s="208"/>
      <c r="F97" s="208"/>
      <c r="G97" s="208"/>
      <c r="H97" s="208"/>
      <c r="I97" s="208"/>
    </row>
    <row r="98" spans="2:9" x14ac:dyDescent="0.3">
      <c r="B98" s="28"/>
      <c r="C98" s="29"/>
      <c r="D98" s="33" t="s">
        <v>29</v>
      </c>
      <c r="E98" s="208"/>
      <c r="F98" s="208"/>
      <c r="G98" s="208"/>
      <c r="H98" s="208"/>
      <c r="I98" s="208"/>
    </row>
    <row r="99" spans="2:9" x14ac:dyDescent="0.3">
      <c r="B99" s="30"/>
      <c r="C99" s="31"/>
      <c r="D99" s="35" t="s">
        <v>30</v>
      </c>
      <c r="E99" s="209"/>
      <c r="F99" s="209"/>
      <c r="G99" s="209"/>
      <c r="H99" s="209"/>
      <c r="I99" s="209"/>
    </row>
    <row r="100" spans="2:9" x14ac:dyDescent="0.3">
      <c r="B100" s="26"/>
      <c r="C100" s="27">
        <v>11013</v>
      </c>
      <c r="D100" s="33" t="s">
        <v>25</v>
      </c>
      <c r="E100" s="207">
        <f>+Հ4!H383</f>
        <v>563475.67999999982</v>
      </c>
      <c r="F100" s="207">
        <f>+Հ4!I383</f>
        <v>525446.1</v>
      </c>
      <c r="G100" s="207">
        <f>+Հ4!J383</f>
        <v>563487.64799999993</v>
      </c>
      <c r="H100" s="207">
        <f>+Հ4!K383</f>
        <v>568143.54799999995</v>
      </c>
      <c r="I100" s="207">
        <f>+Հ4!L383</f>
        <v>573194.94799999997</v>
      </c>
    </row>
    <row r="101" spans="2:9" ht="67.5" x14ac:dyDescent="0.3">
      <c r="B101" s="28"/>
      <c r="C101" s="29"/>
      <c r="D101" s="34" t="s">
        <v>42</v>
      </c>
      <c r="E101" s="208"/>
      <c r="F101" s="208"/>
      <c r="G101" s="208"/>
      <c r="H101" s="208"/>
      <c r="I101" s="208"/>
    </row>
    <row r="102" spans="2:9" x14ac:dyDescent="0.3">
      <c r="B102" s="28"/>
      <c r="C102" s="29"/>
      <c r="D102" s="33" t="s">
        <v>27</v>
      </c>
      <c r="E102" s="208"/>
      <c r="F102" s="208"/>
      <c r="G102" s="208"/>
      <c r="H102" s="208"/>
      <c r="I102" s="208"/>
    </row>
    <row r="103" spans="2:9" ht="54" x14ac:dyDescent="0.3">
      <c r="B103" s="28"/>
      <c r="C103" s="29"/>
      <c r="D103" s="34" t="s">
        <v>32</v>
      </c>
      <c r="E103" s="208"/>
      <c r="F103" s="208"/>
      <c r="G103" s="208"/>
      <c r="H103" s="208"/>
      <c r="I103" s="208"/>
    </row>
    <row r="104" spans="2:9" x14ac:dyDescent="0.3">
      <c r="B104" s="28"/>
      <c r="C104" s="29"/>
      <c r="D104" s="33" t="s">
        <v>29</v>
      </c>
      <c r="E104" s="208"/>
      <c r="F104" s="208"/>
      <c r="G104" s="208"/>
      <c r="H104" s="208"/>
      <c r="I104" s="208"/>
    </row>
    <row r="105" spans="2:9" x14ac:dyDescent="0.3">
      <c r="B105" s="30"/>
      <c r="C105" s="31"/>
      <c r="D105" s="35" t="s">
        <v>30</v>
      </c>
      <c r="E105" s="209"/>
      <c r="F105" s="209"/>
      <c r="G105" s="209"/>
      <c r="H105" s="209"/>
      <c r="I105" s="209"/>
    </row>
    <row r="106" spans="2:9" x14ac:dyDescent="0.3">
      <c r="B106" s="26"/>
      <c r="C106" s="27">
        <v>11014</v>
      </c>
      <c r="D106" s="33" t="s">
        <v>25</v>
      </c>
      <c r="E106" s="207">
        <f>+Հ4!H417</f>
        <v>571553.40000000014</v>
      </c>
      <c r="F106" s="207">
        <f>+Հ4!I417</f>
        <v>544481.30000000005</v>
      </c>
      <c r="G106" s="207">
        <f>+Հ4!J417</f>
        <v>599886.32479999994</v>
      </c>
      <c r="H106" s="207">
        <f>+Հ4!K417</f>
        <v>603624.5247999999</v>
      </c>
      <c r="I106" s="207">
        <f>+Հ4!L417</f>
        <v>608626.82479999994</v>
      </c>
    </row>
    <row r="107" spans="2:9" ht="67.5" x14ac:dyDescent="0.3">
      <c r="B107" s="28"/>
      <c r="C107" s="29"/>
      <c r="D107" s="34" t="s">
        <v>43</v>
      </c>
      <c r="E107" s="208"/>
      <c r="F107" s="208"/>
      <c r="G107" s="208"/>
      <c r="H107" s="208"/>
      <c r="I107" s="208"/>
    </row>
    <row r="108" spans="2:9" x14ac:dyDescent="0.3">
      <c r="B108" s="28"/>
      <c r="C108" s="29"/>
      <c r="D108" s="33" t="s">
        <v>27</v>
      </c>
      <c r="E108" s="208"/>
      <c r="F108" s="208"/>
      <c r="G108" s="208"/>
      <c r="H108" s="208"/>
      <c r="I108" s="208"/>
    </row>
    <row r="109" spans="2:9" ht="54" x14ac:dyDescent="0.3">
      <c r="B109" s="28"/>
      <c r="C109" s="29"/>
      <c r="D109" s="34" t="s">
        <v>32</v>
      </c>
      <c r="E109" s="208"/>
      <c r="F109" s="208"/>
      <c r="G109" s="208"/>
      <c r="H109" s="208"/>
      <c r="I109" s="208"/>
    </row>
    <row r="110" spans="2:9" x14ac:dyDescent="0.3">
      <c r="B110" s="28"/>
      <c r="C110" s="29"/>
      <c r="D110" s="33" t="s">
        <v>29</v>
      </c>
      <c r="E110" s="208"/>
      <c r="F110" s="208"/>
      <c r="G110" s="208"/>
      <c r="H110" s="208"/>
      <c r="I110" s="208"/>
    </row>
    <row r="111" spans="2:9" x14ac:dyDescent="0.3">
      <c r="B111" s="30"/>
      <c r="C111" s="31"/>
      <c r="D111" s="35" t="s">
        <v>30</v>
      </c>
      <c r="E111" s="209"/>
      <c r="F111" s="209"/>
      <c r="G111" s="209"/>
      <c r="H111" s="209"/>
      <c r="I111" s="209"/>
    </row>
    <row r="112" spans="2:9" x14ac:dyDescent="0.3">
      <c r="B112" s="26"/>
      <c r="C112" s="27">
        <v>11015</v>
      </c>
      <c r="D112" s="33" t="s">
        <v>25</v>
      </c>
      <c r="E112" s="207">
        <f>+Հ4!H451</f>
        <v>426694.12000000005</v>
      </c>
      <c r="F112" s="207">
        <f>+Հ4!I451</f>
        <v>462122.1</v>
      </c>
      <c r="G112" s="207">
        <f>+Հ4!J451</f>
        <v>447999.804</v>
      </c>
      <c r="H112" s="207">
        <f>+Հ4!K451</f>
        <v>451052.70399999997</v>
      </c>
      <c r="I112" s="207">
        <f>+Հ4!L451</f>
        <v>454580.60399999999</v>
      </c>
    </row>
    <row r="113" spans="2:9" ht="67.5" x14ac:dyDescent="0.3">
      <c r="B113" s="28"/>
      <c r="C113" s="29"/>
      <c r="D113" s="34" t="s">
        <v>44</v>
      </c>
      <c r="E113" s="208"/>
      <c r="F113" s="208"/>
      <c r="G113" s="208"/>
      <c r="H113" s="208"/>
      <c r="I113" s="208"/>
    </row>
    <row r="114" spans="2:9" x14ac:dyDescent="0.3">
      <c r="B114" s="28"/>
      <c r="C114" s="29"/>
      <c r="D114" s="33" t="s">
        <v>27</v>
      </c>
      <c r="E114" s="208"/>
      <c r="F114" s="208"/>
      <c r="G114" s="208"/>
      <c r="H114" s="208"/>
      <c r="I114" s="208"/>
    </row>
    <row r="115" spans="2:9" ht="54" x14ac:dyDescent="0.3">
      <c r="B115" s="28"/>
      <c r="C115" s="29"/>
      <c r="D115" s="34" t="s">
        <v>32</v>
      </c>
      <c r="E115" s="208"/>
      <c r="F115" s="208"/>
      <c r="G115" s="208"/>
      <c r="H115" s="208"/>
      <c r="I115" s="208"/>
    </row>
    <row r="116" spans="2:9" x14ac:dyDescent="0.3">
      <c r="B116" s="28"/>
      <c r="C116" s="29"/>
      <c r="D116" s="33" t="s">
        <v>29</v>
      </c>
      <c r="E116" s="208"/>
      <c r="F116" s="208"/>
      <c r="G116" s="208"/>
      <c r="H116" s="208"/>
      <c r="I116" s="208"/>
    </row>
    <row r="117" spans="2:9" x14ac:dyDescent="0.3">
      <c r="B117" s="30"/>
      <c r="C117" s="31"/>
      <c r="D117" s="35" t="s">
        <v>30</v>
      </c>
      <c r="E117" s="209"/>
      <c r="F117" s="209"/>
      <c r="G117" s="209"/>
      <c r="H117" s="209"/>
      <c r="I117" s="209"/>
    </row>
    <row r="118" spans="2:9" x14ac:dyDescent="0.3">
      <c r="B118" s="26"/>
      <c r="C118" s="27">
        <v>11016</v>
      </c>
      <c r="D118" s="33" t="s">
        <v>25</v>
      </c>
      <c r="E118" s="207">
        <f>+Հ4!H485</f>
        <v>365294.59000000008</v>
      </c>
      <c r="F118" s="207">
        <f>+Հ4!I485</f>
        <v>316361.3</v>
      </c>
      <c r="G118" s="207">
        <f>+Հ4!J485</f>
        <v>374591.76640000002</v>
      </c>
      <c r="H118" s="207">
        <f>+Հ4!K485</f>
        <v>353085.06640000001</v>
      </c>
      <c r="I118" s="207">
        <f>+Հ4!L485</f>
        <v>355857.16639999999</v>
      </c>
    </row>
    <row r="119" spans="2:9" ht="67.5" x14ac:dyDescent="0.3">
      <c r="B119" s="28"/>
      <c r="C119" s="29"/>
      <c r="D119" s="34" t="s">
        <v>45</v>
      </c>
      <c r="E119" s="208"/>
      <c r="F119" s="208"/>
      <c r="G119" s="208"/>
      <c r="H119" s="208"/>
      <c r="I119" s="208"/>
    </row>
    <row r="120" spans="2:9" x14ac:dyDescent="0.3">
      <c r="B120" s="28"/>
      <c r="C120" s="29"/>
      <c r="D120" s="33" t="s">
        <v>27</v>
      </c>
      <c r="E120" s="208"/>
      <c r="F120" s="208"/>
      <c r="G120" s="208"/>
      <c r="H120" s="208"/>
      <c r="I120" s="208"/>
    </row>
    <row r="121" spans="2:9" ht="54" x14ac:dyDescent="0.3">
      <c r="B121" s="28"/>
      <c r="C121" s="29"/>
      <c r="D121" s="34" t="s">
        <v>32</v>
      </c>
      <c r="E121" s="208"/>
      <c r="F121" s="208"/>
      <c r="G121" s="208"/>
      <c r="H121" s="208"/>
      <c r="I121" s="208"/>
    </row>
    <row r="122" spans="2:9" x14ac:dyDescent="0.3">
      <c r="B122" s="28"/>
      <c r="C122" s="29"/>
      <c r="D122" s="33" t="s">
        <v>29</v>
      </c>
      <c r="E122" s="208"/>
      <c r="F122" s="208"/>
      <c r="G122" s="208"/>
      <c r="H122" s="208"/>
      <c r="I122" s="208"/>
    </row>
    <row r="123" spans="2:9" x14ac:dyDescent="0.3">
      <c r="B123" s="30"/>
      <c r="C123" s="31"/>
      <c r="D123" s="35" t="s">
        <v>30</v>
      </c>
      <c r="E123" s="209"/>
      <c r="F123" s="209"/>
      <c r="G123" s="209"/>
      <c r="H123" s="209"/>
      <c r="I123" s="209"/>
    </row>
    <row r="124" spans="2:9" x14ac:dyDescent="0.3">
      <c r="B124" s="26"/>
      <c r="C124" s="27">
        <v>11017</v>
      </c>
      <c r="D124" s="33" t="s">
        <v>25</v>
      </c>
      <c r="E124" s="207">
        <f>+Հ4!H519</f>
        <v>596975.91999999993</v>
      </c>
      <c r="F124" s="207">
        <f>+Հ4!I519</f>
        <v>543619.29999999993</v>
      </c>
      <c r="G124" s="207">
        <f>+Հ4!J519</f>
        <v>622029.90000000014</v>
      </c>
      <c r="H124" s="207">
        <f>+Հ4!K519</f>
        <v>624972.60000000009</v>
      </c>
      <c r="I124" s="207">
        <f>+Հ4!L519</f>
        <v>627403.80000000005</v>
      </c>
    </row>
    <row r="125" spans="2:9" ht="54" x14ac:dyDescent="0.3">
      <c r="B125" s="28"/>
      <c r="C125" s="29"/>
      <c r="D125" s="34" t="s">
        <v>46</v>
      </c>
      <c r="E125" s="208"/>
      <c r="F125" s="208"/>
      <c r="G125" s="208"/>
      <c r="H125" s="208"/>
      <c r="I125" s="208"/>
    </row>
    <row r="126" spans="2:9" x14ac:dyDescent="0.3">
      <c r="B126" s="28"/>
      <c r="C126" s="29"/>
      <c r="D126" s="33" t="s">
        <v>27</v>
      </c>
      <c r="E126" s="208"/>
      <c r="F126" s="208"/>
      <c r="G126" s="208"/>
      <c r="H126" s="208"/>
      <c r="I126" s="208"/>
    </row>
    <row r="127" spans="2:9" ht="54" x14ac:dyDescent="0.3">
      <c r="B127" s="28"/>
      <c r="C127" s="29"/>
      <c r="D127" s="34" t="s">
        <v>32</v>
      </c>
      <c r="E127" s="208"/>
      <c r="F127" s="208"/>
      <c r="G127" s="208"/>
      <c r="H127" s="208"/>
      <c r="I127" s="208"/>
    </row>
    <row r="128" spans="2:9" x14ac:dyDescent="0.3">
      <c r="B128" s="28"/>
      <c r="C128" s="29"/>
      <c r="D128" s="33" t="s">
        <v>29</v>
      </c>
      <c r="E128" s="208"/>
      <c r="F128" s="208"/>
      <c r="G128" s="208"/>
      <c r="H128" s="208"/>
      <c r="I128" s="208"/>
    </row>
    <row r="129" spans="2:9" x14ac:dyDescent="0.3">
      <c r="B129" s="30"/>
      <c r="C129" s="31"/>
      <c r="D129" s="35" t="s">
        <v>30</v>
      </c>
      <c r="E129" s="209"/>
      <c r="F129" s="209"/>
      <c r="G129" s="209"/>
      <c r="H129" s="209"/>
      <c r="I129" s="209"/>
    </row>
    <row r="130" spans="2:9" x14ac:dyDescent="0.3">
      <c r="B130" s="26"/>
      <c r="C130" s="27">
        <v>11018</v>
      </c>
      <c r="D130" s="33" t="s">
        <v>25</v>
      </c>
      <c r="E130" s="207">
        <f>+Հ4!H553</f>
        <v>374906.04999999993</v>
      </c>
      <c r="F130" s="207">
        <f>+Հ4!I553</f>
        <v>336355.3</v>
      </c>
      <c r="G130" s="207">
        <f>+Հ4!J553</f>
        <v>370550.4</v>
      </c>
      <c r="H130" s="207">
        <f>+Հ4!K553</f>
        <v>364912.8</v>
      </c>
      <c r="I130" s="207">
        <f>+Հ4!L553</f>
        <v>368060.9</v>
      </c>
    </row>
    <row r="131" spans="2:9" ht="40.5" x14ac:dyDescent="0.3">
      <c r="B131" s="28"/>
      <c r="C131" s="29"/>
      <c r="D131" s="34" t="s">
        <v>47</v>
      </c>
      <c r="E131" s="208"/>
      <c r="F131" s="208"/>
      <c r="G131" s="208"/>
      <c r="H131" s="208"/>
      <c r="I131" s="208"/>
    </row>
    <row r="132" spans="2:9" x14ac:dyDescent="0.3">
      <c r="B132" s="28"/>
      <c r="C132" s="29"/>
      <c r="D132" s="33" t="s">
        <v>27</v>
      </c>
      <c r="E132" s="208"/>
      <c r="F132" s="208"/>
      <c r="G132" s="208"/>
      <c r="H132" s="208"/>
      <c r="I132" s="208"/>
    </row>
    <row r="133" spans="2:9" ht="27" x14ac:dyDescent="0.3">
      <c r="B133" s="28"/>
      <c r="C133" s="29"/>
      <c r="D133" s="34" t="s">
        <v>48</v>
      </c>
      <c r="E133" s="208"/>
      <c r="F133" s="208"/>
      <c r="G133" s="208"/>
      <c r="H133" s="208"/>
      <c r="I133" s="208"/>
    </row>
    <row r="134" spans="2:9" x14ac:dyDescent="0.3">
      <c r="B134" s="28"/>
      <c r="C134" s="29"/>
      <c r="D134" s="33" t="s">
        <v>29</v>
      </c>
      <c r="E134" s="208"/>
      <c r="F134" s="208"/>
      <c r="G134" s="208"/>
      <c r="H134" s="208"/>
      <c r="I134" s="208"/>
    </row>
    <row r="135" spans="2:9" x14ac:dyDescent="0.3">
      <c r="B135" s="30"/>
      <c r="C135" s="31"/>
      <c r="D135" s="35" t="s">
        <v>30</v>
      </c>
      <c r="E135" s="209"/>
      <c r="F135" s="209"/>
      <c r="G135" s="209"/>
      <c r="H135" s="209"/>
      <c r="I135" s="209"/>
    </row>
    <row r="136" spans="2:9" x14ac:dyDescent="0.3">
      <c r="B136" s="26"/>
      <c r="C136" s="27">
        <v>11019</v>
      </c>
      <c r="D136" s="33" t="s">
        <v>25</v>
      </c>
      <c r="E136" s="207">
        <f>+Հ4!H588</f>
        <v>582136.7799999998</v>
      </c>
      <c r="F136" s="207">
        <f>+Հ4!I588</f>
        <v>545285.69999999995</v>
      </c>
      <c r="G136" s="207">
        <f>+Հ4!J588</f>
        <v>626983</v>
      </c>
      <c r="H136" s="207">
        <f>+Հ4!K588</f>
        <v>633262.19999999995</v>
      </c>
      <c r="I136" s="207">
        <f>+Հ4!L588</f>
        <v>640592.80000000005</v>
      </c>
    </row>
    <row r="137" spans="2:9" ht="54" x14ac:dyDescent="0.3">
      <c r="B137" s="28"/>
      <c r="C137" s="29"/>
      <c r="D137" s="34" t="s">
        <v>49</v>
      </c>
      <c r="E137" s="208"/>
      <c r="F137" s="208"/>
      <c r="G137" s="208"/>
      <c r="H137" s="208"/>
      <c r="I137" s="208"/>
    </row>
    <row r="138" spans="2:9" x14ac:dyDescent="0.3">
      <c r="B138" s="28"/>
      <c r="C138" s="29"/>
      <c r="D138" s="33" t="s">
        <v>27</v>
      </c>
      <c r="E138" s="208"/>
      <c r="F138" s="208"/>
      <c r="G138" s="208"/>
      <c r="H138" s="208"/>
      <c r="I138" s="208"/>
    </row>
    <row r="139" spans="2:9" ht="54" x14ac:dyDescent="0.3">
      <c r="B139" s="28"/>
      <c r="C139" s="29"/>
      <c r="D139" s="34" t="s">
        <v>32</v>
      </c>
      <c r="E139" s="208"/>
      <c r="F139" s="208"/>
      <c r="G139" s="208"/>
      <c r="H139" s="208"/>
      <c r="I139" s="208"/>
    </row>
    <row r="140" spans="2:9" x14ac:dyDescent="0.3">
      <c r="B140" s="28"/>
      <c r="C140" s="29"/>
      <c r="D140" s="33" t="s">
        <v>29</v>
      </c>
      <c r="E140" s="208"/>
      <c r="F140" s="208"/>
      <c r="G140" s="208"/>
      <c r="H140" s="208"/>
      <c r="I140" s="208"/>
    </row>
    <row r="141" spans="2:9" x14ac:dyDescent="0.3">
      <c r="B141" s="30"/>
      <c r="C141" s="31"/>
      <c r="D141" s="35" t="s">
        <v>30</v>
      </c>
      <c r="E141" s="209"/>
      <c r="F141" s="209"/>
      <c r="G141" s="209"/>
      <c r="H141" s="209"/>
      <c r="I141" s="209"/>
    </row>
    <row r="142" spans="2:9" x14ac:dyDescent="0.3">
      <c r="B142" s="26"/>
      <c r="C142" s="27">
        <v>11020</v>
      </c>
      <c r="D142" s="33" t="s">
        <v>25</v>
      </c>
      <c r="E142" s="207">
        <f>+Հ4!H622</f>
        <v>390069.88500000001</v>
      </c>
      <c r="F142" s="207">
        <f>+Հ4!I622</f>
        <v>409956.5</v>
      </c>
      <c r="G142" s="207">
        <f>+Հ4!J622</f>
        <v>429238.99199999997</v>
      </c>
      <c r="H142" s="207">
        <f>+Հ4!K622</f>
        <v>434447.19199999998</v>
      </c>
      <c r="I142" s="207">
        <f>+Հ4!L622</f>
        <v>439039.19199999998</v>
      </c>
    </row>
    <row r="143" spans="2:9" ht="54" x14ac:dyDescent="0.3">
      <c r="B143" s="28"/>
      <c r="C143" s="29"/>
      <c r="D143" s="34" t="s">
        <v>149</v>
      </c>
      <c r="E143" s="208"/>
      <c r="F143" s="208"/>
      <c r="G143" s="208"/>
      <c r="H143" s="208"/>
      <c r="I143" s="208"/>
    </row>
    <row r="144" spans="2:9" x14ac:dyDescent="0.3">
      <c r="B144" s="28"/>
      <c r="C144" s="29"/>
      <c r="D144" s="33" t="s">
        <v>27</v>
      </c>
      <c r="E144" s="208"/>
      <c r="F144" s="208"/>
      <c r="G144" s="208"/>
      <c r="H144" s="208"/>
      <c r="I144" s="208"/>
    </row>
    <row r="145" spans="2:9" ht="54" x14ac:dyDescent="0.3">
      <c r="B145" s="28"/>
      <c r="C145" s="29"/>
      <c r="D145" s="34" t="s">
        <v>32</v>
      </c>
      <c r="E145" s="208"/>
      <c r="F145" s="208"/>
      <c r="G145" s="208"/>
      <c r="H145" s="208"/>
      <c r="I145" s="208"/>
    </row>
    <row r="146" spans="2:9" x14ac:dyDescent="0.3">
      <c r="B146" s="28"/>
      <c r="C146" s="29"/>
      <c r="D146" s="33" t="s">
        <v>29</v>
      </c>
      <c r="E146" s="208"/>
      <c r="F146" s="208"/>
      <c r="G146" s="208"/>
      <c r="H146" s="208"/>
      <c r="I146" s="208"/>
    </row>
    <row r="147" spans="2:9" x14ac:dyDescent="0.3">
      <c r="B147" s="30"/>
      <c r="C147" s="31"/>
      <c r="D147" s="35" t="s">
        <v>30</v>
      </c>
      <c r="E147" s="209"/>
      <c r="F147" s="209"/>
      <c r="G147" s="209"/>
      <c r="H147" s="209"/>
      <c r="I147" s="209"/>
    </row>
    <row r="148" spans="2:9" x14ac:dyDescent="0.3">
      <c r="B148" s="26"/>
      <c r="C148" s="27">
        <v>11021</v>
      </c>
      <c r="D148" s="33" t="s">
        <v>25</v>
      </c>
      <c r="E148" s="207">
        <f>+Հ4!H656</f>
        <v>827.4</v>
      </c>
      <c r="F148" s="207">
        <f>+Հ4!I656</f>
        <v>5910</v>
      </c>
      <c r="G148" s="207">
        <f>+Հ4!J656</f>
        <v>5910</v>
      </c>
      <c r="H148" s="207">
        <f>+Հ4!K656</f>
        <v>5910</v>
      </c>
      <c r="I148" s="207">
        <f>+Հ4!L656</f>
        <v>5910</v>
      </c>
    </row>
    <row r="149" spans="2:9" ht="54" x14ac:dyDescent="0.3">
      <c r="B149" s="28"/>
      <c r="C149" s="29"/>
      <c r="D149" s="34" t="s">
        <v>50</v>
      </c>
      <c r="E149" s="208"/>
      <c r="F149" s="208"/>
      <c r="G149" s="208"/>
      <c r="H149" s="208"/>
      <c r="I149" s="208"/>
    </row>
    <row r="150" spans="2:9" x14ac:dyDescent="0.3">
      <c r="B150" s="28"/>
      <c r="C150" s="29"/>
      <c r="D150" s="33" t="s">
        <v>27</v>
      </c>
      <c r="E150" s="208"/>
      <c r="F150" s="208"/>
      <c r="G150" s="208"/>
      <c r="H150" s="208"/>
      <c r="I150" s="208"/>
    </row>
    <row r="151" spans="2:9" ht="54" x14ac:dyDescent="0.3">
      <c r="B151" s="28"/>
      <c r="C151" s="29"/>
      <c r="D151" s="34" t="s">
        <v>51</v>
      </c>
      <c r="E151" s="208"/>
      <c r="F151" s="208"/>
      <c r="G151" s="208"/>
      <c r="H151" s="208"/>
      <c r="I151" s="208"/>
    </row>
    <row r="152" spans="2:9" x14ac:dyDescent="0.3">
      <c r="B152" s="28"/>
      <c r="C152" s="29"/>
      <c r="D152" s="33" t="s">
        <v>29</v>
      </c>
      <c r="E152" s="208"/>
      <c r="F152" s="208"/>
      <c r="G152" s="208"/>
      <c r="H152" s="208"/>
      <c r="I152" s="208"/>
    </row>
    <row r="153" spans="2:9" x14ac:dyDescent="0.3">
      <c r="B153" s="30"/>
      <c r="C153" s="31"/>
      <c r="D153" s="35" t="s">
        <v>30</v>
      </c>
      <c r="E153" s="209"/>
      <c r="F153" s="209"/>
      <c r="G153" s="209"/>
      <c r="H153" s="209"/>
      <c r="I153" s="209"/>
    </row>
    <row r="154" spans="2:9" x14ac:dyDescent="0.3">
      <c r="B154" s="26"/>
      <c r="C154" s="27">
        <v>11022</v>
      </c>
      <c r="D154" s="33" t="s">
        <v>25</v>
      </c>
      <c r="E154" s="207">
        <f>+Հ4!H690</f>
        <v>1660355.11</v>
      </c>
      <c r="F154" s="207">
        <f>+Հ4!I690</f>
        <v>1470237.1</v>
      </c>
      <c r="G154" s="207">
        <f>+Հ4!J690</f>
        <v>1553691.368</v>
      </c>
      <c r="H154" s="207">
        <f>+Հ4!K690</f>
        <v>1567732.9680000003</v>
      </c>
      <c r="I154" s="207">
        <f>+Հ4!L690</f>
        <v>1580319.3680000002</v>
      </c>
    </row>
    <row r="155" spans="2:9" ht="81" x14ac:dyDescent="0.3">
      <c r="B155" s="28"/>
      <c r="C155" s="29"/>
      <c r="D155" s="34" t="s">
        <v>162</v>
      </c>
      <c r="E155" s="208"/>
      <c r="F155" s="208"/>
      <c r="G155" s="208"/>
      <c r="H155" s="208"/>
      <c r="I155" s="208"/>
    </row>
    <row r="156" spans="2:9" x14ac:dyDescent="0.3">
      <c r="B156" s="28"/>
      <c r="C156" s="29"/>
      <c r="D156" s="33" t="s">
        <v>27</v>
      </c>
      <c r="E156" s="208"/>
      <c r="F156" s="208"/>
      <c r="G156" s="208"/>
      <c r="H156" s="208"/>
      <c r="I156" s="208"/>
    </row>
    <row r="157" spans="2:9" ht="54" x14ac:dyDescent="0.3">
      <c r="B157" s="28"/>
      <c r="C157" s="29"/>
      <c r="D157" s="34" t="s">
        <v>32</v>
      </c>
      <c r="E157" s="208"/>
      <c r="F157" s="208"/>
      <c r="G157" s="208"/>
      <c r="H157" s="208"/>
      <c r="I157" s="208"/>
    </row>
    <row r="158" spans="2:9" x14ac:dyDescent="0.3">
      <c r="B158" s="28"/>
      <c r="C158" s="29"/>
      <c r="D158" s="33" t="s">
        <v>29</v>
      </c>
      <c r="E158" s="208"/>
      <c r="F158" s="208"/>
      <c r="G158" s="208"/>
      <c r="H158" s="208"/>
      <c r="I158" s="208"/>
    </row>
    <row r="159" spans="2:9" x14ac:dyDescent="0.3">
      <c r="B159" s="30"/>
      <c r="C159" s="31"/>
      <c r="D159" s="35" t="s">
        <v>30</v>
      </c>
      <c r="E159" s="209"/>
      <c r="F159" s="209"/>
      <c r="G159" s="209"/>
      <c r="H159" s="209"/>
      <c r="I159" s="209"/>
    </row>
    <row r="160" spans="2:9" x14ac:dyDescent="0.3">
      <c r="B160" s="26"/>
      <c r="C160" s="27">
        <v>11023</v>
      </c>
      <c r="D160" s="33" t="s">
        <v>25</v>
      </c>
      <c r="E160" s="207">
        <f>+Հ4!H724</f>
        <v>1594105.9000000004</v>
      </c>
      <c r="F160" s="207">
        <f>+Հ4!I724</f>
        <v>1473025.4</v>
      </c>
      <c r="G160" s="207">
        <f>+Հ4!J724</f>
        <v>1560543.3136</v>
      </c>
      <c r="H160" s="207">
        <f>+Հ4!K724</f>
        <v>1571978.6136</v>
      </c>
      <c r="I160" s="207">
        <f>+Հ4!L724</f>
        <v>1585996.8136</v>
      </c>
    </row>
    <row r="161" spans="2:9" ht="81" x14ac:dyDescent="0.3">
      <c r="B161" s="28"/>
      <c r="C161" s="29"/>
      <c r="D161" s="34" t="s">
        <v>163</v>
      </c>
      <c r="E161" s="208"/>
      <c r="F161" s="208"/>
      <c r="G161" s="208"/>
      <c r="H161" s="208"/>
      <c r="I161" s="208"/>
    </row>
    <row r="162" spans="2:9" x14ac:dyDescent="0.3">
      <c r="B162" s="28"/>
      <c r="C162" s="29"/>
      <c r="D162" s="33" t="s">
        <v>27</v>
      </c>
      <c r="E162" s="208"/>
      <c r="F162" s="208"/>
      <c r="G162" s="208"/>
      <c r="H162" s="208"/>
      <c r="I162" s="208"/>
    </row>
    <row r="163" spans="2:9" ht="54" x14ac:dyDescent="0.3">
      <c r="B163" s="28"/>
      <c r="C163" s="29"/>
      <c r="D163" s="34" t="s">
        <v>32</v>
      </c>
      <c r="E163" s="208"/>
      <c r="F163" s="208"/>
      <c r="G163" s="208"/>
      <c r="H163" s="208"/>
      <c r="I163" s="208"/>
    </row>
    <row r="164" spans="2:9" x14ac:dyDescent="0.3">
      <c r="B164" s="28"/>
      <c r="C164" s="29"/>
      <c r="D164" s="33" t="s">
        <v>29</v>
      </c>
      <c r="E164" s="208"/>
      <c r="F164" s="208"/>
      <c r="G164" s="208"/>
      <c r="H164" s="208"/>
      <c r="I164" s="208"/>
    </row>
    <row r="165" spans="2:9" x14ac:dyDescent="0.3">
      <c r="B165" s="30"/>
      <c r="C165" s="31"/>
      <c r="D165" s="35" t="s">
        <v>30</v>
      </c>
      <c r="E165" s="209"/>
      <c r="F165" s="209"/>
      <c r="G165" s="209"/>
      <c r="H165" s="209"/>
      <c r="I165" s="209"/>
    </row>
    <row r="166" spans="2:9" ht="27" customHeight="1" x14ac:dyDescent="0.3">
      <c r="B166" s="25"/>
      <c r="C166" s="210" t="s">
        <v>52</v>
      </c>
      <c r="D166" s="210"/>
      <c r="E166" s="210"/>
      <c r="F166" s="210"/>
      <c r="G166" s="210"/>
      <c r="H166" s="210"/>
      <c r="I166" s="210"/>
    </row>
    <row r="167" spans="2:9" x14ac:dyDescent="0.3">
      <c r="B167" s="26"/>
      <c r="C167" s="27">
        <v>31001</v>
      </c>
      <c r="D167" s="33" t="s">
        <v>25</v>
      </c>
      <c r="E167" s="207">
        <f>+Հ4!H758</f>
        <v>537015.39</v>
      </c>
      <c r="F167" s="207">
        <f>+Հ4!I758</f>
        <v>335556.6</v>
      </c>
      <c r="G167" s="207">
        <f>+Հ4!J758</f>
        <v>340847.7</v>
      </c>
      <c r="H167" s="207">
        <f>+Հ4!K758</f>
        <v>0</v>
      </c>
      <c r="I167" s="207">
        <f>+Հ4!L758</f>
        <v>0</v>
      </c>
    </row>
    <row r="168" spans="2:9" ht="27" x14ac:dyDescent="0.3">
      <c r="B168" s="28"/>
      <c r="C168" s="29"/>
      <c r="D168" s="34" t="s">
        <v>53</v>
      </c>
      <c r="E168" s="208"/>
      <c r="F168" s="208"/>
      <c r="G168" s="208"/>
      <c r="H168" s="208"/>
      <c r="I168" s="208"/>
    </row>
    <row r="169" spans="2:9" x14ac:dyDescent="0.3">
      <c r="B169" s="28"/>
      <c r="C169" s="29"/>
      <c r="D169" s="33" t="s">
        <v>27</v>
      </c>
      <c r="E169" s="208"/>
      <c r="F169" s="208"/>
      <c r="G169" s="208"/>
      <c r="H169" s="208"/>
      <c r="I169" s="208"/>
    </row>
    <row r="170" spans="2:9" ht="40.5" x14ac:dyDescent="0.3">
      <c r="B170" s="28"/>
      <c r="C170" s="29"/>
      <c r="D170" s="34" t="s">
        <v>54</v>
      </c>
      <c r="E170" s="208"/>
      <c r="F170" s="208"/>
      <c r="G170" s="208"/>
      <c r="H170" s="208"/>
      <c r="I170" s="208"/>
    </row>
    <row r="171" spans="2:9" x14ac:dyDescent="0.3">
      <c r="B171" s="28"/>
      <c r="C171" s="29"/>
      <c r="D171" s="33" t="s">
        <v>29</v>
      </c>
      <c r="E171" s="208"/>
      <c r="F171" s="208"/>
      <c r="G171" s="208"/>
      <c r="H171" s="208"/>
      <c r="I171" s="208"/>
    </row>
    <row r="172" spans="2:9" ht="27" x14ac:dyDescent="0.3">
      <c r="B172" s="30"/>
      <c r="C172" s="31"/>
      <c r="D172" s="42" t="s">
        <v>55</v>
      </c>
      <c r="E172" s="209"/>
      <c r="F172" s="209"/>
      <c r="G172" s="209"/>
      <c r="H172" s="209"/>
      <c r="I172" s="209"/>
    </row>
    <row r="173" spans="2:9" x14ac:dyDescent="0.3">
      <c r="B173" s="26"/>
      <c r="C173" s="27">
        <v>31002</v>
      </c>
      <c r="D173" s="33" t="s">
        <v>25</v>
      </c>
      <c r="E173" s="207">
        <f>+Հ4!H792</f>
        <v>0</v>
      </c>
      <c r="F173" s="207">
        <f>+Հ4!I792</f>
        <v>0</v>
      </c>
      <c r="G173" s="207">
        <f>+Հ4!J792</f>
        <v>0</v>
      </c>
      <c r="H173" s="207">
        <f>+Հ4!K792</f>
        <v>0</v>
      </c>
      <c r="I173" s="207">
        <f>+Հ4!L792</f>
        <v>0</v>
      </c>
    </row>
    <row r="174" spans="2:9" ht="27" x14ac:dyDescent="0.3">
      <c r="B174" s="28"/>
      <c r="C174" s="29"/>
      <c r="D174" s="34" t="s">
        <v>56</v>
      </c>
      <c r="E174" s="208"/>
      <c r="F174" s="208"/>
      <c r="G174" s="208"/>
      <c r="H174" s="208"/>
      <c r="I174" s="208"/>
    </row>
    <row r="175" spans="2:9" x14ac:dyDescent="0.3">
      <c r="B175" s="28"/>
      <c r="C175" s="29"/>
      <c r="D175" s="33" t="s">
        <v>27</v>
      </c>
      <c r="E175" s="208"/>
      <c r="F175" s="208"/>
      <c r="G175" s="208"/>
      <c r="H175" s="208"/>
      <c r="I175" s="208"/>
    </row>
    <row r="176" spans="2:9" ht="40.5" x14ac:dyDescent="0.3">
      <c r="B176" s="28"/>
      <c r="C176" s="29"/>
      <c r="D176" s="34" t="s">
        <v>57</v>
      </c>
      <c r="E176" s="208"/>
      <c r="F176" s="208"/>
      <c r="G176" s="208"/>
      <c r="H176" s="208"/>
      <c r="I176" s="208"/>
    </row>
    <row r="177" spans="2:9" x14ac:dyDescent="0.3">
      <c r="B177" s="28"/>
      <c r="C177" s="29"/>
      <c r="D177" s="33" t="s">
        <v>29</v>
      </c>
      <c r="E177" s="208"/>
      <c r="F177" s="208"/>
      <c r="G177" s="208"/>
      <c r="H177" s="208"/>
      <c r="I177" s="208"/>
    </row>
    <row r="178" spans="2:9" ht="27" x14ac:dyDescent="0.3">
      <c r="B178" s="30"/>
      <c r="C178" s="31"/>
      <c r="D178" s="42" t="s">
        <v>55</v>
      </c>
      <c r="E178" s="209"/>
      <c r="F178" s="209"/>
      <c r="G178" s="209"/>
      <c r="H178" s="209"/>
      <c r="I178" s="209"/>
    </row>
    <row r="179" spans="2:9" x14ac:dyDescent="0.3">
      <c r="B179" s="26"/>
      <c r="C179" s="27">
        <v>31003</v>
      </c>
      <c r="D179" s="33" t="s">
        <v>25</v>
      </c>
      <c r="E179" s="207">
        <f>+Հ4!H826</f>
        <v>17000</v>
      </c>
      <c r="F179" s="207">
        <f>+Հ4!I826</f>
        <v>0</v>
      </c>
      <c r="G179" s="207">
        <f>+Հ4!J826</f>
        <v>0</v>
      </c>
      <c r="H179" s="207">
        <f>+Հ4!K826</f>
        <v>0</v>
      </c>
      <c r="I179" s="207">
        <f>+Հ4!L826</f>
        <v>0</v>
      </c>
    </row>
    <row r="180" spans="2:9" ht="27" x14ac:dyDescent="0.3">
      <c r="B180" s="28"/>
      <c r="C180" s="29"/>
      <c r="D180" s="34" t="s">
        <v>58</v>
      </c>
      <c r="E180" s="208"/>
      <c r="F180" s="208"/>
      <c r="G180" s="208"/>
      <c r="H180" s="208"/>
      <c r="I180" s="208"/>
    </row>
    <row r="181" spans="2:9" x14ac:dyDescent="0.3">
      <c r="B181" s="28"/>
      <c r="C181" s="29"/>
      <c r="D181" s="33" t="s">
        <v>27</v>
      </c>
      <c r="E181" s="208"/>
      <c r="F181" s="208"/>
      <c r="G181" s="208"/>
      <c r="H181" s="208"/>
      <c r="I181" s="208"/>
    </row>
    <row r="182" spans="2:9" ht="40.5" x14ac:dyDescent="0.3">
      <c r="B182" s="28"/>
      <c r="C182" s="29"/>
      <c r="D182" s="34" t="s">
        <v>59</v>
      </c>
      <c r="E182" s="208"/>
      <c r="F182" s="208"/>
      <c r="G182" s="208"/>
      <c r="H182" s="208"/>
      <c r="I182" s="208"/>
    </row>
    <row r="183" spans="2:9" x14ac:dyDescent="0.3">
      <c r="B183" s="28"/>
      <c r="C183" s="29"/>
      <c r="D183" s="33" t="s">
        <v>29</v>
      </c>
      <c r="E183" s="208"/>
      <c r="F183" s="208"/>
      <c r="G183" s="208"/>
      <c r="H183" s="208"/>
      <c r="I183" s="208"/>
    </row>
    <row r="184" spans="2:9" ht="27" x14ac:dyDescent="0.3">
      <c r="B184" s="30"/>
      <c r="C184" s="31"/>
      <c r="D184" s="42" t="s">
        <v>55</v>
      </c>
      <c r="E184" s="209"/>
      <c r="F184" s="209"/>
      <c r="G184" s="209"/>
      <c r="H184" s="209"/>
      <c r="I184" s="209"/>
    </row>
  </sheetData>
  <mergeCells count="149">
    <mergeCell ref="H40:H45"/>
    <mergeCell ref="I40:I45"/>
    <mergeCell ref="F34:F39"/>
    <mergeCell ref="G34:G39"/>
    <mergeCell ref="H34:H39"/>
    <mergeCell ref="I34:I39"/>
    <mergeCell ref="B26:B31"/>
    <mergeCell ref="C26:C31"/>
    <mergeCell ref="E26:E31"/>
    <mergeCell ref="F26:F31"/>
    <mergeCell ref="G26:G31"/>
    <mergeCell ref="H26:H31"/>
    <mergeCell ref="I26:I31"/>
    <mergeCell ref="C33:I33"/>
    <mergeCell ref="E160:E165"/>
    <mergeCell ref="F160:F165"/>
    <mergeCell ref="G160:G165"/>
    <mergeCell ref="H160:H165"/>
    <mergeCell ref="I160:I165"/>
    <mergeCell ref="E154:E159"/>
    <mergeCell ref="F154:F159"/>
    <mergeCell ref="G154:G159"/>
    <mergeCell ref="H154:H159"/>
    <mergeCell ref="I154:I159"/>
    <mergeCell ref="I70:I75"/>
    <mergeCell ref="D5:I5"/>
    <mergeCell ref="B23:C23"/>
    <mergeCell ref="D23:D24"/>
    <mergeCell ref="E23:E24"/>
    <mergeCell ref="F23:F24"/>
    <mergeCell ref="G23:G24"/>
    <mergeCell ref="H23:H24"/>
    <mergeCell ref="I23:I24"/>
    <mergeCell ref="B5:C5"/>
    <mergeCell ref="B10:I10"/>
    <mergeCell ref="B19:I19"/>
    <mergeCell ref="B16:I16"/>
    <mergeCell ref="B13:I13"/>
    <mergeCell ref="H46:H51"/>
    <mergeCell ref="I46:I51"/>
    <mergeCell ref="E40:E45"/>
    <mergeCell ref="F40:F45"/>
    <mergeCell ref="G40:G45"/>
    <mergeCell ref="E46:E51"/>
    <mergeCell ref="F46:F51"/>
    <mergeCell ref="G46:G51"/>
    <mergeCell ref="B32:C32"/>
    <mergeCell ref="E34:E39"/>
    <mergeCell ref="E76:E81"/>
    <mergeCell ref="F76:F81"/>
    <mergeCell ref="G76:G81"/>
    <mergeCell ref="H76:H81"/>
    <mergeCell ref="I76:I81"/>
    <mergeCell ref="E52:E57"/>
    <mergeCell ref="F52:F57"/>
    <mergeCell ref="G52:G57"/>
    <mergeCell ref="H52:H57"/>
    <mergeCell ref="I52:I57"/>
    <mergeCell ref="E64:E69"/>
    <mergeCell ref="F64:F69"/>
    <mergeCell ref="G64:G69"/>
    <mergeCell ref="H64:H69"/>
    <mergeCell ref="I64:I69"/>
    <mergeCell ref="E58:E63"/>
    <mergeCell ref="F58:F63"/>
    <mergeCell ref="G58:G63"/>
    <mergeCell ref="H58:H63"/>
    <mergeCell ref="I58:I63"/>
    <mergeCell ref="E70:E75"/>
    <mergeCell ref="F70:F75"/>
    <mergeCell ref="G70:G75"/>
    <mergeCell ref="H70:H75"/>
    <mergeCell ref="E88:E93"/>
    <mergeCell ref="F88:F93"/>
    <mergeCell ref="G88:G93"/>
    <mergeCell ref="H88:H93"/>
    <mergeCell ref="I88:I93"/>
    <mergeCell ref="E82:E87"/>
    <mergeCell ref="F82:F87"/>
    <mergeCell ref="G82:G87"/>
    <mergeCell ref="H82:H87"/>
    <mergeCell ref="I82:I87"/>
    <mergeCell ref="H142:H147"/>
    <mergeCell ref="I142:I147"/>
    <mergeCell ref="G124:G129"/>
    <mergeCell ref="H124:H129"/>
    <mergeCell ref="E94:E99"/>
    <mergeCell ref="F94:F99"/>
    <mergeCell ref="G94:G99"/>
    <mergeCell ref="H94:H99"/>
    <mergeCell ref="I94:I99"/>
    <mergeCell ref="E106:E111"/>
    <mergeCell ref="F106:F111"/>
    <mergeCell ref="G106:G111"/>
    <mergeCell ref="H106:H111"/>
    <mergeCell ref="I106:I111"/>
    <mergeCell ref="E100:E105"/>
    <mergeCell ref="F100:F105"/>
    <mergeCell ref="G100:G105"/>
    <mergeCell ref="H100:H105"/>
    <mergeCell ref="I100:I105"/>
    <mergeCell ref="E179:E184"/>
    <mergeCell ref="F179:F184"/>
    <mergeCell ref="G179:G184"/>
    <mergeCell ref="H179:H184"/>
    <mergeCell ref="I179:I184"/>
    <mergeCell ref="E130:E135"/>
    <mergeCell ref="F130:F135"/>
    <mergeCell ref="G130:G135"/>
    <mergeCell ref="H130:H135"/>
    <mergeCell ref="I130:I135"/>
    <mergeCell ref="E136:E141"/>
    <mergeCell ref="F136:F141"/>
    <mergeCell ref="G136:G141"/>
    <mergeCell ref="H136:H141"/>
    <mergeCell ref="I136:I141"/>
    <mergeCell ref="E148:E153"/>
    <mergeCell ref="F148:F153"/>
    <mergeCell ref="G148:G153"/>
    <mergeCell ref="H148:H153"/>
    <mergeCell ref="I148:I153"/>
    <mergeCell ref="C166:I166"/>
    <mergeCell ref="E142:E147"/>
    <mergeCell ref="F142:F147"/>
    <mergeCell ref="G142:G147"/>
    <mergeCell ref="G1:I1"/>
    <mergeCell ref="E112:E117"/>
    <mergeCell ref="F112:F117"/>
    <mergeCell ref="G112:G117"/>
    <mergeCell ref="H112:H117"/>
    <mergeCell ref="I112:I117"/>
    <mergeCell ref="E173:E178"/>
    <mergeCell ref="F173:F178"/>
    <mergeCell ref="G173:G178"/>
    <mergeCell ref="H173:H178"/>
    <mergeCell ref="I173:I178"/>
    <mergeCell ref="E167:E172"/>
    <mergeCell ref="F167:F172"/>
    <mergeCell ref="G167:G172"/>
    <mergeCell ref="H167:H172"/>
    <mergeCell ref="I167:I172"/>
    <mergeCell ref="I124:I129"/>
    <mergeCell ref="E118:E123"/>
    <mergeCell ref="F118:F123"/>
    <mergeCell ref="G118:G123"/>
    <mergeCell ref="H118:H123"/>
    <mergeCell ref="I118:I123"/>
    <mergeCell ref="E124:E129"/>
    <mergeCell ref="F124:F129"/>
  </mergeCells>
  <printOptions horizontalCentered="1"/>
  <pageMargins left="0.118110236220472" right="0.118110236220472" top="0.35433070866141703" bottom="0.15748031496063" header="0.31496062992126" footer="0.118110236220472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R34"/>
  <sheetViews>
    <sheetView topLeftCell="A4" zoomScale="96" zoomScaleNormal="96" workbookViewId="0">
      <pane xSplit="6" ySplit="4" topLeftCell="O24" activePane="bottomRight" state="frozen"/>
      <selection activeCell="A4" sqref="A4"/>
      <selection pane="topRight" activeCell="G4" sqref="G4"/>
      <selection pane="bottomLeft" activeCell="A8" sqref="A8"/>
      <selection pane="bottomRight" activeCell="D28" sqref="D28"/>
    </sheetView>
  </sheetViews>
  <sheetFormatPr defaultRowHeight="16.5" x14ac:dyDescent="0.3"/>
  <cols>
    <col min="1" max="1" width="9.28515625" style="14" customWidth="1"/>
    <col min="2" max="2" width="11" style="45" bestFit="1" customWidth="1"/>
    <col min="3" max="3" width="15" style="14" bestFit="1" customWidth="1"/>
    <col min="4" max="4" width="35.85546875" style="37" customWidth="1"/>
    <col min="5" max="5" width="30.42578125" style="37" customWidth="1"/>
    <col min="6" max="6" width="22.5703125" style="37" customWidth="1"/>
    <col min="7" max="7" width="18.140625" style="15" customWidth="1"/>
    <col min="8" max="8" width="18" style="15" customWidth="1"/>
    <col min="9" max="9" width="16" style="183" customWidth="1"/>
    <col min="10" max="10" width="15.85546875" style="183" bestFit="1" customWidth="1"/>
    <col min="11" max="11" width="16" style="183" bestFit="1" customWidth="1"/>
    <col min="12" max="13" width="13.5703125" style="142" customWidth="1"/>
    <col min="14" max="14" width="12.7109375" style="142" bestFit="1" customWidth="1"/>
    <col min="15" max="17" width="9.140625" style="142"/>
    <col min="18" max="18" width="28.140625" style="142" customWidth="1"/>
    <col min="19" max="16384" width="9.140625" style="14"/>
  </cols>
  <sheetData>
    <row r="1" spans="1:18" s="12" customFormat="1" ht="24.75" customHeight="1" x14ac:dyDescent="0.3">
      <c r="B1" s="95"/>
      <c r="C1" s="21"/>
      <c r="D1" s="39"/>
      <c r="E1" s="39"/>
      <c r="F1" s="39"/>
      <c r="G1" s="21"/>
      <c r="H1" s="21"/>
      <c r="I1" s="95"/>
      <c r="J1" s="95"/>
      <c r="K1" s="95"/>
      <c r="L1" s="187"/>
      <c r="M1" s="187"/>
      <c r="N1" s="187"/>
      <c r="O1" s="187"/>
      <c r="P1" s="187"/>
      <c r="Q1" s="187"/>
      <c r="R1" s="187"/>
    </row>
    <row r="2" spans="1:18" x14ac:dyDescent="0.3">
      <c r="A2" s="8" t="s">
        <v>10</v>
      </c>
      <c r="B2" s="96"/>
      <c r="C2" s="9"/>
      <c r="D2" s="10"/>
      <c r="E2" s="10"/>
      <c r="F2" s="10"/>
      <c r="G2" s="10"/>
      <c r="H2" s="10"/>
      <c r="I2" s="188"/>
      <c r="J2" s="188"/>
      <c r="K2" s="188"/>
    </row>
    <row r="3" spans="1:18" x14ac:dyDescent="0.3">
      <c r="A3" s="8"/>
      <c r="B3" s="96"/>
      <c r="C3" s="9"/>
      <c r="D3" s="10"/>
      <c r="E3" s="10"/>
      <c r="F3" s="10"/>
      <c r="G3" s="10"/>
      <c r="H3" s="10"/>
      <c r="I3" s="188"/>
      <c r="J3" s="188"/>
      <c r="K3" s="188"/>
    </row>
    <row r="4" spans="1:18" x14ac:dyDescent="0.3">
      <c r="D4" s="14"/>
      <c r="E4" s="14" t="s">
        <v>276</v>
      </c>
      <c r="F4" s="14"/>
      <c r="G4" s="14"/>
      <c r="H4" s="14"/>
      <c r="I4" s="142"/>
      <c r="J4" s="142"/>
      <c r="K4" s="142"/>
    </row>
    <row r="5" spans="1:18" ht="17.25" thickBot="1" x14ac:dyDescent="0.35">
      <c r="B5" s="97"/>
      <c r="C5" s="18"/>
      <c r="D5" s="11"/>
      <c r="E5" s="11"/>
      <c r="F5" s="11"/>
      <c r="G5" s="19"/>
      <c r="H5" s="19"/>
    </row>
    <row r="6" spans="1:18" s="94" customFormat="1" ht="33.75" customHeight="1" x14ac:dyDescent="0.25">
      <c r="A6" s="230" t="s">
        <v>264</v>
      </c>
      <c r="B6" s="232" t="s">
        <v>265</v>
      </c>
      <c r="C6" s="232"/>
      <c r="D6" s="232" t="s">
        <v>266</v>
      </c>
      <c r="E6" s="232" t="s">
        <v>267</v>
      </c>
      <c r="F6" s="232" t="s">
        <v>268</v>
      </c>
      <c r="G6" s="234" t="s">
        <v>259</v>
      </c>
      <c r="H6" s="234" t="s">
        <v>260</v>
      </c>
      <c r="I6" s="234" t="s">
        <v>261</v>
      </c>
      <c r="J6" s="234" t="s">
        <v>262</v>
      </c>
      <c r="K6" s="234" t="s">
        <v>263</v>
      </c>
      <c r="L6" s="234" t="s">
        <v>269</v>
      </c>
      <c r="M6" s="234" t="s">
        <v>270</v>
      </c>
      <c r="N6" s="234" t="s">
        <v>271</v>
      </c>
      <c r="O6" s="227" t="s">
        <v>272</v>
      </c>
      <c r="P6" s="227"/>
      <c r="Q6" s="227"/>
      <c r="R6" s="228" t="s">
        <v>273</v>
      </c>
    </row>
    <row r="7" spans="1:18" s="94" customFormat="1" ht="63" customHeight="1" thickBot="1" x14ac:dyDescent="0.3">
      <c r="A7" s="231"/>
      <c r="B7" s="100" t="s">
        <v>504</v>
      </c>
      <c r="C7" s="100" t="s">
        <v>274</v>
      </c>
      <c r="D7" s="233"/>
      <c r="E7" s="233"/>
      <c r="F7" s="233"/>
      <c r="G7" s="235"/>
      <c r="H7" s="235"/>
      <c r="I7" s="235"/>
      <c r="J7" s="235"/>
      <c r="K7" s="235"/>
      <c r="L7" s="235"/>
      <c r="M7" s="235"/>
      <c r="N7" s="235"/>
      <c r="O7" s="184" t="s">
        <v>275</v>
      </c>
      <c r="P7" s="184" t="s">
        <v>270</v>
      </c>
      <c r="Q7" s="184" t="s">
        <v>271</v>
      </c>
      <c r="R7" s="229"/>
    </row>
    <row r="8" spans="1:18" s="94" customFormat="1" ht="17.25" thickBot="1" x14ac:dyDescent="0.3">
      <c r="A8" s="106">
        <v>1</v>
      </c>
      <c r="B8" s="107">
        <v>2</v>
      </c>
      <c r="C8" s="107">
        <v>3</v>
      </c>
      <c r="D8" s="107">
        <v>4</v>
      </c>
      <c r="E8" s="107">
        <v>5</v>
      </c>
      <c r="F8" s="107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07">
        <v>13</v>
      </c>
      <c r="N8" s="107">
        <v>14</v>
      </c>
      <c r="O8" s="107">
        <v>15</v>
      </c>
      <c r="P8" s="107">
        <v>16</v>
      </c>
      <c r="Q8" s="107">
        <v>17</v>
      </c>
      <c r="R8" s="108">
        <v>18</v>
      </c>
    </row>
    <row r="9" spans="1:18" ht="175.5" x14ac:dyDescent="0.3">
      <c r="A9" s="191">
        <v>102030</v>
      </c>
      <c r="B9" s="192">
        <v>1080</v>
      </c>
      <c r="C9" s="193"/>
      <c r="D9" s="194" t="s">
        <v>20</v>
      </c>
      <c r="E9" s="194" t="s">
        <v>22</v>
      </c>
      <c r="F9" s="194" t="s">
        <v>24</v>
      </c>
      <c r="G9" s="195">
        <f>G10+G11+G12+G13+G14+G15+G16+G17+G18+G19+G20+G21+G22+G23+G24+G25+G26+G27+G28+G29+G30+G31+G32+G33+G34</f>
        <v>18554834.43</v>
      </c>
      <c r="H9" s="195">
        <f t="shared" ref="H9:K9" si="0">H10+H11+H12+H13+H14+H15+H16+H17+H18+H19+H20+H21+H22+H23+H24+H25+H26+H27+H28+H29+H30+H31+H32+H33+H34</f>
        <v>17154123</v>
      </c>
      <c r="I9" s="196">
        <f t="shared" si="0"/>
        <v>18898069.717215009</v>
      </c>
      <c r="J9" s="196">
        <f t="shared" si="0"/>
        <v>18610551.75821501</v>
      </c>
      <c r="K9" s="196">
        <f t="shared" si="0"/>
        <v>18771106.69396501</v>
      </c>
      <c r="L9" s="196">
        <f t="shared" ref="L9" si="1">L10+L11+L12+L13+L14+L15+L16+L17+L18+L19+L20+L21+L22+L23+L24+L25+L26+L27+L28+L29+L30+L31+L32+L33+L34</f>
        <v>18898069.717215009</v>
      </c>
      <c r="M9" s="196">
        <f t="shared" ref="M9" si="2">M10+M11+M12+M13+M14+M15+M16+M17+M18+M19+M20+M21+M22+M23+M24+M25+M26+M27+M28+M29+M30+M31+M32+M33+M34</f>
        <v>18610551.75821501</v>
      </c>
      <c r="N9" s="196">
        <f t="shared" ref="N9" si="3">N10+N11+N12+N13+N14+N15+N16+N17+N18+N19+N20+N21+N22+N23+N24+N25+N26+N27+N28+N29+N30+N31+N32+N33+N34</f>
        <v>18771106.69396501</v>
      </c>
      <c r="O9" s="196">
        <f t="shared" ref="O9" si="4">O10+O11+O12+O13+O14+O15+O16+O17+O18+O19+O20+O21+O22+O23+O24+O25+O26+O27+O28+O29+O30+O31+O32+O33+O34</f>
        <v>0</v>
      </c>
      <c r="P9" s="196">
        <f t="shared" ref="P9" si="5">P10+P11+P12+P13+P14+P15+P16+P17+P18+P19+P20+P21+P22+P23+P24+P25+P26+P27+P28+P29+P30+P31+P32+P33+P34</f>
        <v>0</v>
      </c>
      <c r="Q9" s="196">
        <f t="shared" ref="Q9" si="6">Q10+Q11+Q12+Q13+Q14+Q15+Q16+Q17+Q18+Q19+Q20+Q21+Q22+Q23+Q24+Q25+Q26+Q27+Q28+Q29+Q30+Q31+Q32+Q33+Q34</f>
        <v>0</v>
      </c>
      <c r="R9" s="197"/>
    </row>
    <row r="10" spans="1:18" ht="187.5" customHeight="1" x14ac:dyDescent="0.3">
      <c r="A10" s="101"/>
      <c r="B10" s="98"/>
      <c r="C10" s="98">
        <v>11001</v>
      </c>
      <c r="D10" s="42" t="s">
        <v>26</v>
      </c>
      <c r="E10" s="42" t="s">
        <v>28</v>
      </c>
      <c r="F10" s="42" t="s">
        <v>30</v>
      </c>
      <c r="G10" s="99">
        <f>+Հ4!H9</f>
        <v>4215895.9099999992</v>
      </c>
      <c r="H10" s="99">
        <f>+Հ4!I9</f>
        <v>4048355.6999999993</v>
      </c>
      <c r="I10" s="185">
        <f>+Հ4!J9</f>
        <v>4520018.3836150086</v>
      </c>
      <c r="J10" s="185">
        <f>+Հ4!K9</f>
        <v>4551210.5246150084</v>
      </c>
      <c r="K10" s="185">
        <f>+Հ4!L9</f>
        <v>4605506.1603650078</v>
      </c>
      <c r="L10" s="185">
        <f>+I10</f>
        <v>4520018.3836150086</v>
      </c>
      <c r="M10" s="185">
        <f>+J10</f>
        <v>4551210.5246150084</v>
      </c>
      <c r="N10" s="185">
        <f>+K10</f>
        <v>4605506.1603650078</v>
      </c>
      <c r="O10" s="185"/>
      <c r="P10" s="185"/>
      <c r="Q10" s="185"/>
      <c r="R10" s="189"/>
    </row>
    <row r="11" spans="1:18" ht="94.5" x14ac:dyDescent="0.3">
      <c r="A11" s="101"/>
      <c r="B11" s="98"/>
      <c r="C11" s="98">
        <v>11002</v>
      </c>
      <c r="D11" s="42" t="s">
        <v>31</v>
      </c>
      <c r="E11" s="42" t="s">
        <v>32</v>
      </c>
      <c r="F11" s="42" t="s">
        <v>30</v>
      </c>
      <c r="G11" s="99">
        <f>+Հ4!H43</f>
        <v>1193377.54</v>
      </c>
      <c r="H11" s="99">
        <f>+Հ4!I43</f>
        <v>1147169.1000000003</v>
      </c>
      <c r="I11" s="185">
        <f>+Հ4!J43</f>
        <v>1204989.1400000001</v>
      </c>
      <c r="J11" s="185">
        <f>+Հ4!K43</f>
        <v>1213063.6399999999</v>
      </c>
      <c r="K11" s="185">
        <f>+Հ4!L43</f>
        <v>1219011.6399999999</v>
      </c>
      <c r="L11" s="185">
        <f t="shared" ref="L11:L34" si="7">+I11</f>
        <v>1204989.1400000001</v>
      </c>
      <c r="M11" s="185">
        <f t="shared" ref="M11:M32" si="8">+J11</f>
        <v>1213063.6399999999</v>
      </c>
      <c r="N11" s="185">
        <f t="shared" ref="N11:N32" si="9">+K11</f>
        <v>1219011.6399999999</v>
      </c>
      <c r="O11" s="185"/>
      <c r="P11" s="185"/>
      <c r="Q11" s="185"/>
      <c r="R11" s="189"/>
    </row>
    <row r="12" spans="1:18" ht="94.5" x14ac:dyDescent="0.3">
      <c r="A12" s="101"/>
      <c r="B12" s="98"/>
      <c r="C12" s="98">
        <v>11003</v>
      </c>
      <c r="D12" s="42" t="s">
        <v>33</v>
      </c>
      <c r="E12" s="42" t="s">
        <v>32</v>
      </c>
      <c r="F12" s="42" t="s">
        <v>30</v>
      </c>
      <c r="G12" s="99">
        <f>+Հ4!H77</f>
        <v>727997.77499999991</v>
      </c>
      <c r="H12" s="99">
        <f>+Հ4!I77</f>
        <v>650426.20000000007</v>
      </c>
      <c r="I12" s="185">
        <f>+Հ4!J77</f>
        <v>707498.66799999995</v>
      </c>
      <c r="J12" s="185">
        <f>+Հ4!K77</f>
        <v>711764.96799999988</v>
      </c>
      <c r="K12" s="185">
        <f>+Հ4!L77</f>
        <v>715626.3679999999</v>
      </c>
      <c r="L12" s="185">
        <f t="shared" si="7"/>
        <v>707498.66799999995</v>
      </c>
      <c r="M12" s="185">
        <f t="shared" si="8"/>
        <v>711764.96799999988</v>
      </c>
      <c r="N12" s="185">
        <f t="shared" si="9"/>
        <v>715626.3679999999</v>
      </c>
      <c r="O12" s="185"/>
      <c r="P12" s="185"/>
      <c r="Q12" s="185"/>
      <c r="R12" s="189"/>
    </row>
    <row r="13" spans="1:18" ht="94.5" x14ac:dyDescent="0.3">
      <c r="A13" s="101"/>
      <c r="B13" s="98"/>
      <c r="C13" s="98">
        <v>11004</v>
      </c>
      <c r="D13" s="42" t="s">
        <v>34</v>
      </c>
      <c r="E13" s="42" t="s">
        <v>32</v>
      </c>
      <c r="F13" s="42" t="s">
        <v>30</v>
      </c>
      <c r="G13" s="99">
        <f>+Հ4!H111</f>
        <v>800815.4</v>
      </c>
      <c r="H13" s="99">
        <f>+Հ4!I111</f>
        <v>721994.6</v>
      </c>
      <c r="I13" s="185">
        <f>+Հ4!J111</f>
        <v>801401.50000000012</v>
      </c>
      <c r="J13" s="185">
        <f>+Հ4!K111</f>
        <v>806933.4</v>
      </c>
      <c r="K13" s="185">
        <f>+Հ4!L111</f>
        <v>811875.00000000012</v>
      </c>
      <c r="L13" s="185">
        <f t="shared" si="7"/>
        <v>801401.50000000012</v>
      </c>
      <c r="M13" s="185">
        <f t="shared" si="8"/>
        <v>806933.4</v>
      </c>
      <c r="N13" s="185">
        <f t="shared" si="9"/>
        <v>811875.00000000012</v>
      </c>
      <c r="O13" s="185"/>
      <c r="P13" s="185"/>
      <c r="Q13" s="185"/>
      <c r="R13" s="189"/>
    </row>
    <row r="14" spans="1:18" ht="94.5" x14ac:dyDescent="0.3">
      <c r="A14" s="101"/>
      <c r="B14" s="98"/>
      <c r="C14" s="98">
        <v>11005</v>
      </c>
      <c r="D14" s="42" t="s">
        <v>35</v>
      </c>
      <c r="E14" s="42" t="s">
        <v>32</v>
      </c>
      <c r="F14" s="42" t="s">
        <v>30</v>
      </c>
      <c r="G14" s="99">
        <f>+Հ4!H145</f>
        <v>524395.29999999993</v>
      </c>
      <c r="H14" s="99">
        <f>+Հ4!I145</f>
        <v>468459.3</v>
      </c>
      <c r="I14" s="185">
        <f>+Հ4!J145</f>
        <v>521896.8</v>
      </c>
      <c r="J14" s="185">
        <f>+Հ4!K145</f>
        <v>511834.7</v>
      </c>
      <c r="K14" s="185">
        <f>+Հ4!L145</f>
        <v>515548.10000000003</v>
      </c>
      <c r="L14" s="185">
        <f t="shared" si="7"/>
        <v>521896.8</v>
      </c>
      <c r="M14" s="185">
        <f t="shared" si="8"/>
        <v>511834.7</v>
      </c>
      <c r="N14" s="185">
        <f t="shared" si="9"/>
        <v>515548.10000000003</v>
      </c>
      <c r="O14" s="185"/>
      <c r="P14" s="185"/>
      <c r="Q14" s="185"/>
      <c r="R14" s="189"/>
    </row>
    <row r="15" spans="1:18" ht="94.5" x14ac:dyDescent="0.3">
      <c r="A15" s="101"/>
      <c r="B15" s="98"/>
      <c r="C15" s="98">
        <v>11006</v>
      </c>
      <c r="D15" s="42" t="s">
        <v>36</v>
      </c>
      <c r="E15" s="42" t="s">
        <v>32</v>
      </c>
      <c r="F15" s="42" t="s">
        <v>30</v>
      </c>
      <c r="G15" s="99">
        <f>+Հ4!H179</f>
        <v>969859.24</v>
      </c>
      <c r="H15" s="99">
        <f>+Հ4!I179</f>
        <v>833715.79999999993</v>
      </c>
      <c r="I15" s="185">
        <f>+Հ4!J179</f>
        <v>1094043.5</v>
      </c>
      <c r="J15" s="185">
        <f>+Հ4!K179</f>
        <v>1102449.5999999999</v>
      </c>
      <c r="K15" s="185">
        <f>+Հ4!L179</f>
        <v>1110560.5</v>
      </c>
      <c r="L15" s="185">
        <f t="shared" si="7"/>
        <v>1094043.5</v>
      </c>
      <c r="M15" s="185">
        <f t="shared" si="8"/>
        <v>1102449.5999999999</v>
      </c>
      <c r="N15" s="185">
        <f t="shared" si="9"/>
        <v>1110560.5</v>
      </c>
      <c r="O15" s="185"/>
      <c r="P15" s="185"/>
      <c r="Q15" s="185"/>
      <c r="R15" s="189"/>
    </row>
    <row r="16" spans="1:18" ht="108" x14ac:dyDescent="0.3">
      <c r="A16" s="101"/>
      <c r="B16" s="98"/>
      <c r="C16" s="98">
        <v>11008</v>
      </c>
      <c r="D16" s="42" t="s">
        <v>37</v>
      </c>
      <c r="E16" s="42" t="s">
        <v>32</v>
      </c>
      <c r="F16" s="42" t="s">
        <v>30</v>
      </c>
      <c r="G16" s="99">
        <f>+Հ4!H213</f>
        <v>349741.83999999997</v>
      </c>
      <c r="H16" s="99">
        <f>+Հ4!I213</f>
        <v>350779.99999999994</v>
      </c>
      <c r="I16" s="185">
        <f>+Հ4!J213</f>
        <v>383003.2648</v>
      </c>
      <c r="J16" s="185">
        <f>+Հ4!K213</f>
        <v>382255.36479999992</v>
      </c>
      <c r="K16" s="185">
        <f>+Հ4!L213</f>
        <v>384862.2648</v>
      </c>
      <c r="L16" s="185">
        <f t="shared" si="7"/>
        <v>383003.2648</v>
      </c>
      <c r="M16" s="185">
        <f t="shared" si="8"/>
        <v>382255.36479999992</v>
      </c>
      <c r="N16" s="185">
        <f t="shared" si="9"/>
        <v>384862.2648</v>
      </c>
      <c r="O16" s="185"/>
      <c r="P16" s="185"/>
      <c r="Q16" s="185"/>
      <c r="R16" s="189"/>
    </row>
    <row r="17" spans="1:18" ht="121.5" x14ac:dyDescent="0.3">
      <c r="A17" s="101"/>
      <c r="B17" s="98"/>
      <c r="C17" s="98">
        <v>11009</v>
      </c>
      <c r="D17" s="42" t="s">
        <v>38</v>
      </c>
      <c r="E17" s="42" t="s">
        <v>32</v>
      </c>
      <c r="F17" s="42" t="s">
        <v>30</v>
      </c>
      <c r="G17" s="99">
        <f>+Հ4!H247</f>
        <v>579115.86</v>
      </c>
      <c r="H17" s="99">
        <f>+Հ4!I247</f>
        <v>532646.10000000009</v>
      </c>
      <c r="I17" s="185">
        <f>+Հ4!J247</f>
        <v>574029.4</v>
      </c>
      <c r="J17" s="185">
        <f>+Հ4!K247</f>
        <v>578836.69999999995</v>
      </c>
      <c r="K17" s="185">
        <f>+Հ4!L247</f>
        <v>584674.5</v>
      </c>
      <c r="L17" s="185">
        <f t="shared" si="7"/>
        <v>574029.4</v>
      </c>
      <c r="M17" s="185">
        <f t="shared" si="8"/>
        <v>578836.69999999995</v>
      </c>
      <c r="N17" s="185">
        <f t="shared" si="9"/>
        <v>584674.5</v>
      </c>
      <c r="O17" s="185"/>
      <c r="P17" s="185"/>
      <c r="Q17" s="185"/>
      <c r="R17" s="189"/>
    </row>
    <row r="18" spans="1:18" ht="108" x14ac:dyDescent="0.3">
      <c r="A18" s="101"/>
      <c r="B18" s="98"/>
      <c r="C18" s="98">
        <v>11010</v>
      </c>
      <c r="D18" s="42" t="s">
        <v>39</v>
      </c>
      <c r="E18" s="42" t="s">
        <v>32</v>
      </c>
      <c r="F18" s="42" t="s">
        <v>30</v>
      </c>
      <c r="G18" s="99">
        <f>+Հ4!H281</f>
        <v>468918.26999999996</v>
      </c>
      <c r="H18" s="99">
        <f>+Հ4!I281</f>
        <v>455612.9</v>
      </c>
      <c r="I18" s="185">
        <f>+Հ4!J281</f>
        <v>500993.75199999992</v>
      </c>
      <c r="J18" s="185">
        <f>+Հ4!K281</f>
        <v>504167.75199999998</v>
      </c>
      <c r="K18" s="185">
        <f>+Հ4!L281</f>
        <v>507543.25199999992</v>
      </c>
      <c r="L18" s="185">
        <f t="shared" si="7"/>
        <v>500993.75199999992</v>
      </c>
      <c r="M18" s="185">
        <f t="shared" si="8"/>
        <v>504167.75199999998</v>
      </c>
      <c r="N18" s="185">
        <f t="shared" si="9"/>
        <v>507543.25199999992</v>
      </c>
      <c r="O18" s="185"/>
      <c r="P18" s="185"/>
      <c r="Q18" s="185"/>
      <c r="R18" s="189"/>
    </row>
    <row r="19" spans="1:18" ht="108" x14ac:dyDescent="0.3">
      <c r="A19" s="101"/>
      <c r="B19" s="98"/>
      <c r="C19" s="98">
        <v>11011</v>
      </c>
      <c r="D19" s="42" t="s">
        <v>40</v>
      </c>
      <c r="E19" s="42" t="s">
        <v>32</v>
      </c>
      <c r="F19" s="42" t="s">
        <v>30</v>
      </c>
      <c r="G19" s="99">
        <f>+Հ4!H315</f>
        <v>464081.99999999994</v>
      </c>
      <c r="H19" s="99">
        <f>+Հ4!I315</f>
        <v>411327.2</v>
      </c>
      <c r="I19" s="185">
        <f>+Հ4!J315</f>
        <v>460955.98</v>
      </c>
      <c r="J19" s="185">
        <f>+Հ4!K315</f>
        <v>464663.37999999995</v>
      </c>
      <c r="K19" s="185">
        <f>+Հ4!L315</f>
        <v>467812.77999999997</v>
      </c>
      <c r="L19" s="185">
        <f t="shared" si="7"/>
        <v>460955.98</v>
      </c>
      <c r="M19" s="185">
        <f t="shared" si="8"/>
        <v>464663.37999999995</v>
      </c>
      <c r="N19" s="185">
        <f t="shared" si="9"/>
        <v>467812.77999999997</v>
      </c>
      <c r="O19" s="185"/>
      <c r="P19" s="185"/>
      <c r="Q19" s="185"/>
      <c r="R19" s="189"/>
    </row>
    <row r="20" spans="1:18" ht="108" x14ac:dyDescent="0.3">
      <c r="A20" s="101"/>
      <c r="B20" s="98"/>
      <c r="C20" s="98">
        <v>11012</v>
      </c>
      <c r="D20" s="42" t="s">
        <v>41</v>
      </c>
      <c r="E20" s="42" t="s">
        <v>32</v>
      </c>
      <c r="F20" s="42" t="s">
        <v>30</v>
      </c>
      <c r="G20" s="99">
        <f>+Հ4!H349</f>
        <v>580225.07000000007</v>
      </c>
      <c r="H20" s="99">
        <f>+Հ4!I349</f>
        <v>565279.40000000014</v>
      </c>
      <c r="I20" s="185">
        <f>+Հ4!J349</f>
        <v>633479.11199999996</v>
      </c>
      <c r="J20" s="185">
        <f>+Հ4!K349</f>
        <v>604249.51199999999</v>
      </c>
      <c r="K20" s="185">
        <f>+Հ4!L349</f>
        <v>608503.71199999994</v>
      </c>
      <c r="L20" s="185">
        <f t="shared" si="7"/>
        <v>633479.11199999996</v>
      </c>
      <c r="M20" s="185">
        <f t="shared" si="8"/>
        <v>604249.51199999999</v>
      </c>
      <c r="N20" s="185">
        <f t="shared" si="9"/>
        <v>608503.71199999994</v>
      </c>
      <c r="O20" s="185"/>
      <c r="P20" s="185"/>
      <c r="Q20" s="185"/>
      <c r="R20" s="189"/>
    </row>
    <row r="21" spans="1:18" ht="108" x14ac:dyDescent="0.3">
      <c r="A21" s="101"/>
      <c r="B21" s="98"/>
      <c r="C21" s="98">
        <v>11013</v>
      </c>
      <c r="D21" s="42" t="s">
        <v>42</v>
      </c>
      <c r="E21" s="42" t="s">
        <v>32</v>
      </c>
      <c r="F21" s="42" t="s">
        <v>30</v>
      </c>
      <c r="G21" s="99">
        <f>+Հ4!H383</f>
        <v>563475.67999999982</v>
      </c>
      <c r="H21" s="99">
        <f>+Հ4!I383</f>
        <v>525446.1</v>
      </c>
      <c r="I21" s="185">
        <f>+Հ4!J383</f>
        <v>563487.64799999993</v>
      </c>
      <c r="J21" s="185">
        <f>+Հ4!K383</f>
        <v>568143.54799999995</v>
      </c>
      <c r="K21" s="185">
        <f>+Հ4!L383</f>
        <v>573194.94799999997</v>
      </c>
      <c r="L21" s="185">
        <f t="shared" si="7"/>
        <v>563487.64799999993</v>
      </c>
      <c r="M21" s="185">
        <f t="shared" si="8"/>
        <v>568143.54799999995</v>
      </c>
      <c r="N21" s="185">
        <f t="shared" si="9"/>
        <v>573194.94799999997</v>
      </c>
      <c r="O21" s="185"/>
      <c r="P21" s="185"/>
      <c r="Q21" s="185"/>
      <c r="R21" s="189"/>
    </row>
    <row r="22" spans="1:18" ht="108" x14ac:dyDescent="0.3">
      <c r="A22" s="101"/>
      <c r="B22" s="98"/>
      <c r="C22" s="98">
        <v>11014</v>
      </c>
      <c r="D22" s="42" t="s">
        <v>43</v>
      </c>
      <c r="E22" s="42" t="s">
        <v>32</v>
      </c>
      <c r="F22" s="42" t="s">
        <v>30</v>
      </c>
      <c r="G22" s="99">
        <f>+Հ4!H417</f>
        <v>571553.40000000014</v>
      </c>
      <c r="H22" s="99">
        <f>+Հ4!I417</f>
        <v>544481.30000000005</v>
      </c>
      <c r="I22" s="185">
        <f>+Հ4!J417</f>
        <v>599886.32479999994</v>
      </c>
      <c r="J22" s="185">
        <f>+Հ4!K417</f>
        <v>603624.5247999999</v>
      </c>
      <c r="K22" s="185">
        <f>+Հ4!L417</f>
        <v>608626.82479999994</v>
      </c>
      <c r="L22" s="185">
        <f t="shared" si="7"/>
        <v>599886.32479999994</v>
      </c>
      <c r="M22" s="185">
        <f t="shared" si="8"/>
        <v>603624.5247999999</v>
      </c>
      <c r="N22" s="185">
        <f t="shared" si="9"/>
        <v>608626.82479999994</v>
      </c>
      <c r="O22" s="185"/>
      <c r="P22" s="185"/>
      <c r="Q22" s="185"/>
      <c r="R22" s="189"/>
    </row>
    <row r="23" spans="1:18" ht="108" x14ac:dyDescent="0.3">
      <c r="A23" s="101"/>
      <c r="B23" s="98"/>
      <c r="C23" s="98">
        <v>11015</v>
      </c>
      <c r="D23" s="42" t="s">
        <v>44</v>
      </c>
      <c r="E23" s="42" t="s">
        <v>32</v>
      </c>
      <c r="F23" s="42" t="s">
        <v>30</v>
      </c>
      <c r="G23" s="99">
        <f>+Հ4!H451</f>
        <v>426694.12000000005</v>
      </c>
      <c r="H23" s="99">
        <f>+Հ4!I451</f>
        <v>462122.1</v>
      </c>
      <c r="I23" s="185">
        <f>+Հ4!J451</f>
        <v>447999.804</v>
      </c>
      <c r="J23" s="185">
        <f>+Հ4!K451</f>
        <v>451052.70399999997</v>
      </c>
      <c r="K23" s="185">
        <f>+Հ4!L451</f>
        <v>454580.60399999999</v>
      </c>
      <c r="L23" s="185">
        <f t="shared" si="7"/>
        <v>447999.804</v>
      </c>
      <c r="M23" s="185">
        <f t="shared" si="8"/>
        <v>451052.70399999997</v>
      </c>
      <c r="N23" s="185">
        <f t="shared" si="9"/>
        <v>454580.60399999999</v>
      </c>
      <c r="O23" s="185"/>
      <c r="P23" s="185"/>
      <c r="Q23" s="185"/>
      <c r="R23" s="189"/>
    </row>
    <row r="24" spans="1:18" ht="108" x14ac:dyDescent="0.3">
      <c r="A24" s="101"/>
      <c r="B24" s="98"/>
      <c r="C24" s="98">
        <v>11016</v>
      </c>
      <c r="D24" s="42" t="s">
        <v>45</v>
      </c>
      <c r="E24" s="42" t="s">
        <v>32</v>
      </c>
      <c r="F24" s="42" t="s">
        <v>30</v>
      </c>
      <c r="G24" s="99">
        <f>+Հ4!H485</f>
        <v>365294.59000000008</v>
      </c>
      <c r="H24" s="99">
        <f>+Հ4!I485</f>
        <v>316361.3</v>
      </c>
      <c r="I24" s="185">
        <f>+Հ4!J485</f>
        <v>374591.76640000002</v>
      </c>
      <c r="J24" s="185">
        <f>+Հ4!K485</f>
        <v>353085.06640000001</v>
      </c>
      <c r="K24" s="185">
        <f>+Հ4!L485</f>
        <v>355857.16639999999</v>
      </c>
      <c r="L24" s="185">
        <f t="shared" si="7"/>
        <v>374591.76640000002</v>
      </c>
      <c r="M24" s="185">
        <f t="shared" si="8"/>
        <v>353085.06640000001</v>
      </c>
      <c r="N24" s="185">
        <f t="shared" si="9"/>
        <v>355857.16639999999</v>
      </c>
      <c r="O24" s="185"/>
      <c r="P24" s="185"/>
      <c r="Q24" s="185"/>
      <c r="R24" s="189"/>
    </row>
    <row r="25" spans="1:18" ht="94.5" x14ac:dyDescent="0.3">
      <c r="A25" s="101"/>
      <c r="B25" s="98"/>
      <c r="C25" s="98">
        <v>11017</v>
      </c>
      <c r="D25" s="42" t="s">
        <v>46</v>
      </c>
      <c r="E25" s="42" t="s">
        <v>32</v>
      </c>
      <c r="F25" s="42" t="s">
        <v>30</v>
      </c>
      <c r="G25" s="99">
        <f>+Հ4!H519</f>
        <v>596975.91999999993</v>
      </c>
      <c r="H25" s="99">
        <f>+Հ4!I519</f>
        <v>543619.29999999993</v>
      </c>
      <c r="I25" s="185">
        <f>+Հ4!J519</f>
        <v>622029.90000000014</v>
      </c>
      <c r="J25" s="185">
        <f>+Հ4!K519</f>
        <v>624972.60000000009</v>
      </c>
      <c r="K25" s="185">
        <f>+Հ4!L519</f>
        <v>627403.80000000005</v>
      </c>
      <c r="L25" s="185">
        <f t="shared" si="7"/>
        <v>622029.90000000014</v>
      </c>
      <c r="M25" s="185">
        <f t="shared" si="8"/>
        <v>624972.60000000009</v>
      </c>
      <c r="N25" s="185">
        <f t="shared" si="9"/>
        <v>627403.80000000005</v>
      </c>
      <c r="O25" s="185"/>
      <c r="P25" s="185"/>
      <c r="Q25" s="185"/>
      <c r="R25" s="189"/>
    </row>
    <row r="26" spans="1:18" ht="40.5" x14ac:dyDescent="0.3">
      <c r="A26" s="101"/>
      <c r="B26" s="98"/>
      <c r="C26" s="98">
        <v>11018</v>
      </c>
      <c r="D26" s="42" t="s">
        <v>47</v>
      </c>
      <c r="E26" s="42" t="s">
        <v>48</v>
      </c>
      <c r="F26" s="42" t="s">
        <v>30</v>
      </c>
      <c r="G26" s="99">
        <f>+Հ4!H553</f>
        <v>374906.04999999993</v>
      </c>
      <c r="H26" s="99">
        <f>+Հ4!I553</f>
        <v>336355.3</v>
      </c>
      <c r="I26" s="185">
        <f>+Հ4!J553</f>
        <v>370550.4</v>
      </c>
      <c r="J26" s="185">
        <f>+Հ4!K553</f>
        <v>364912.8</v>
      </c>
      <c r="K26" s="185">
        <f>+Հ4!L553</f>
        <v>368060.9</v>
      </c>
      <c r="L26" s="185">
        <f t="shared" si="7"/>
        <v>370550.4</v>
      </c>
      <c r="M26" s="185">
        <f t="shared" si="8"/>
        <v>364912.8</v>
      </c>
      <c r="N26" s="185">
        <f t="shared" si="9"/>
        <v>368060.9</v>
      </c>
      <c r="O26" s="185"/>
      <c r="P26" s="185"/>
      <c r="Q26" s="185"/>
      <c r="R26" s="189"/>
    </row>
    <row r="27" spans="1:18" ht="94.5" x14ac:dyDescent="0.3">
      <c r="A27" s="101"/>
      <c r="B27" s="98"/>
      <c r="C27" s="98">
        <v>11019</v>
      </c>
      <c r="D27" s="42" t="s">
        <v>49</v>
      </c>
      <c r="E27" s="42" t="s">
        <v>32</v>
      </c>
      <c r="F27" s="42" t="s">
        <v>30</v>
      </c>
      <c r="G27" s="99">
        <f>+Հ4!H588</f>
        <v>582136.7799999998</v>
      </c>
      <c r="H27" s="99">
        <f>+Հ4!I588</f>
        <v>545285.69999999995</v>
      </c>
      <c r="I27" s="185">
        <f>+Հ4!J588</f>
        <v>626983</v>
      </c>
      <c r="J27" s="185">
        <f>+Հ4!K588</f>
        <v>633262.19999999995</v>
      </c>
      <c r="K27" s="185">
        <f>+Հ4!L588</f>
        <v>640592.80000000005</v>
      </c>
      <c r="L27" s="185">
        <f t="shared" si="7"/>
        <v>626983</v>
      </c>
      <c r="M27" s="185">
        <f t="shared" si="8"/>
        <v>633262.19999999995</v>
      </c>
      <c r="N27" s="185">
        <f t="shared" si="9"/>
        <v>640592.80000000005</v>
      </c>
      <c r="O27" s="185"/>
      <c r="P27" s="185"/>
      <c r="Q27" s="185"/>
      <c r="R27" s="189"/>
    </row>
    <row r="28" spans="1:18" ht="94.5" x14ac:dyDescent="0.3">
      <c r="A28" s="101"/>
      <c r="B28" s="98"/>
      <c r="C28" s="98">
        <v>11020</v>
      </c>
      <c r="D28" s="42" t="s">
        <v>149</v>
      </c>
      <c r="E28" s="42" t="s">
        <v>32</v>
      </c>
      <c r="F28" s="42" t="s">
        <v>30</v>
      </c>
      <c r="G28" s="99">
        <f>+Հ4!H622</f>
        <v>390069.88500000001</v>
      </c>
      <c r="H28" s="99">
        <f>+Հ4!I622</f>
        <v>409956.5</v>
      </c>
      <c r="I28" s="185">
        <f>+Հ4!J622</f>
        <v>429238.99199999997</v>
      </c>
      <c r="J28" s="185">
        <f>+Հ4!K622</f>
        <v>434447.19199999998</v>
      </c>
      <c r="K28" s="185">
        <f>+Հ4!L622</f>
        <v>439039.19199999998</v>
      </c>
      <c r="L28" s="185">
        <f t="shared" si="7"/>
        <v>429238.99199999997</v>
      </c>
      <c r="M28" s="185">
        <f t="shared" si="8"/>
        <v>434447.19199999998</v>
      </c>
      <c r="N28" s="185">
        <f t="shared" si="9"/>
        <v>439039.19199999998</v>
      </c>
      <c r="O28" s="185"/>
      <c r="P28" s="185"/>
      <c r="Q28" s="185"/>
      <c r="R28" s="189"/>
    </row>
    <row r="29" spans="1:18" ht="94.5" x14ac:dyDescent="0.3">
      <c r="A29" s="101"/>
      <c r="B29" s="98"/>
      <c r="C29" s="98">
        <v>11021</v>
      </c>
      <c r="D29" s="42" t="s">
        <v>50</v>
      </c>
      <c r="E29" s="42" t="s">
        <v>51</v>
      </c>
      <c r="F29" s="42" t="s">
        <v>30</v>
      </c>
      <c r="G29" s="99">
        <f>+Հ4!H656</f>
        <v>827.4</v>
      </c>
      <c r="H29" s="99">
        <f>+Հ4!I656</f>
        <v>5910</v>
      </c>
      <c r="I29" s="185">
        <f>+Հ4!J656</f>
        <v>5910</v>
      </c>
      <c r="J29" s="185">
        <f>+Հ4!K656</f>
        <v>5910</v>
      </c>
      <c r="K29" s="185">
        <f>+Հ4!L656</f>
        <v>5910</v>
      </c>
      <c r="L29" s="185">
        <f t="shared" si="7"/>
        <v>5910</v>
      </c>
      <c r="M29" s="185">
        <f t="shared" si="8"/>
        <v>5910</v>
      </c>
      <c r="N29" s="185">
        <f t="shared" si="9"/>
        <v>5910</v>
      </c>
      <c r="O29" s="185"/>
      <c r="P29" s="185"/>
      <c r="Q29" s="185"/>
      <c r="R29" s="189"/>
    </row>
    <row r="30" spans="1:18" ht="121.5" x14ac:dyDescent="0.3">
      <c r="A30" s="101"/>
      <c r="B30" s="98"/>
      <c r="C30" s="98">
        <v>11022</v>
      </c>
      <c r="D30" s="42" t="s">
        <v>162</v>
      </c>
      <c r="E30" s="42" t="s">
        <v>32</v>
      </c>
      <c r="F30" s="42" t="s">
        <v>30</v>
      </c>
      <c r="G30" s="99">
        <f>+Հ4!H690</f>
        <v>1660355.11</v>
      </c>
      <c r="H30" s="99">
        <f>+Հ4!I690</f>
        <v>1470237.1</v>
      </c>
      <c r="I30" s="185">
        <f>+Հ4!J690</f>
        <v>1553691.368</v>
      </c>
      <c r="J30" s="185">
        <f>+Հ4!K690</f>
        <v>1567732.9680000003</v>
      </c>
      <c r="K30" s="185">
        <f>+Հ4!L690</f>
        <v>1580319.3680000002</v>
      </c>
      <c r="L30" s="185">
        <f t="shared" si="7"/>
        <v>1553691.368</v>
      </c>
      <c r="M30" s="185">
        <f t="shared" si="8"/>
        <v>1567732.9680000003</v>
      </c>
      <c r="N30" s="185">
        <f t="shared" si="9"/>
        <v>1580319.3680000002</v>
      </c>
      <c r="O30" s="185"/>
      <c r="P30" s="185"/>
      <c r="Q30" s="185"/>
      <c r="R30" s="189"/>
    </row>
    <row r="31" spans="1:18" ht="108" x14ac:dyDescent="0.3">
      <c r="A31" s="101"/>
      <c r="B31" s="98"/>
      <c r="C31" s="98">
        <v>11023</v>
      </c>
      <c r="D31" s="42" t="s">
        <v>163</v>
      </c>
      <c r="E31" s="42" t="s">
        <v>32</v>
      </c>
      <c r="F31" s="42" t="s">
        <v>30</v>
      </c>
      <c r="G31" s="99">
        <f>+Հ4!H724</f>
        <v>1594105.9000000004</v>
      </c>
      <c r="H31" s="99">
        <f>+Հ4!I724</f>
        <v>1473025.4</v>
      </c>
      <c r="I31" s="185">
        <f>+Հ4!J724</f>
        <v>1560543.3136</v>
      </c>
      <c r="J31" s="185">
        <f>+Հ4!K724</f>
        <v>1571978.6136</v>
      </c>
      <c r="K31" s="185">
        <f>+Հ4!L724</f>
        <v>1585996.8136</v>
      </c>
      <c r="L31" s="185">
        <f t="shared" si="7"/>
        <v>1560543.3136</v>
      </c>
      <c r="M31" s="185">
        <f t="shared" si="8"/>
        <v>1571978.6136</v>
      </c>
      <c r="N31" s="185">
        <f t="shared" si="9"/>
        <v>1585996.8136</v>
      </c>
      <c r="O31" s="185"/>
      <c r="P31" s="185"/>
      <c r="Q31" s="185"/>
      <c r="R31" s="189"/>
    </row>
    <row r="32" spans="1:18" ht="67.5" x14ac:dyDescent="0.3">
      <c r="A32" s="101"/>
      <c r="B32" s="98"/>
      <c r="C32" s="98">
        <v>31001</v>
      </c>
      <c r="D32" s="42" t="s">
        <v>53</v>
      </c>
      <c r="E32" s="42" t="s">
        <v>54</v>
      </c>
      <c r="F32" s="42" t="s">
        <v>55</v>
      </c>
      <c r="G32" s="99">
        <f>+Հ4!H758</f>
        <v>537015.39</v>
      </c>
      <c r="H32" s="99">
        <f>+Հ4!I758</f>
        <v>335556.6</v>
      </c>
      <c r="I32" s="185">
        <f>+Հ4!J758</f>
        <v>340847.7</v>
      </c>
      <c r="J32" s="185">
        <f>+Հ4!K758</f>
        <v>0</v>
      </c>
      <c r="K32" s="185">
        <f>+Հ4!L758</f>
        <v>0</v>
      </c>
      <c r="L32" s="185">
        <f t="shared" si="7"/>
        <v>340847.7</v>
      </c>
      <c r="M32" s="185">
        <f t="shared" si="8"/>
        <v>0</v>
      </c>
      <c r="N32" s="185">
        <f t="shared" si="9"/>
        <v>0</v>
      </c>
      <c r="O32" s="185"/>
      <c r="P32" s="185"/>
      <c r="Q32" s="185"/>
      <c r="R32" s="189"/>
    </row>
    <row r="33" spans="1:18" ht="67.5" x14ac:dyDescent="0.3">
      <c r="A33" s="101"/>
      <c r="B33" s="98"/>
      <c r="C33" s="98">
        <v>31002</v>
      </c>
      <c r="D33" s="42" t="s">
        <v>56</v>
      </c>
      <c r="E33" s="42" t="s">
        <v>57</v>
      </c>
      <c r="F33" s="42" t="s">
        <v>55</v>
      </c>
      <c r="G33" s="99">
        <f>+Հ4!H792</f>
        <v>0</v>
      </c>
      <c r="H33" s="99">
        <f>+Հ4!I792</f>
        <v>0</v>
      </c>
      <c r="I33" s="185">
        <f>+Հ4!J792</f>
        <v>0</v>
      </c>
      <c r="J33" s="185">
        <f>+Հ4!K792</f>
        <v>0</v>
      </c>
      <c r="K33" s="185">
        <f>+Հ4!L792</f>
        <v>0</v>
      </c>
      <c r="L33" s="185">
        <f t="shared" si="7"/>
        <v>0</v>
      </c>
      <c r="M33" s="185">
        <f>+J33</f>
        <v>0</v>
      </c>
      <c r="N33" s="185">
        <f>+K33</f>
        <v>0</v>
      </c>
      <c r="O33" s="185"/>
      <c r="P33" s="185"/>
      <c r="Q33" s="185"/>
      <c r="R33" s="189"/>
    </row>
    <row r="34" spans="1:18" ht="68.25" thickBot="1" x14ac:dyDescent="0.35">
      <c r="A34" s="102"/>
      <c r="B34" s="103"/>
      <c r="C34" s="103">
        <v>31003</v>
      </c>
      <c r="D34" s="104" t="s">
        <v>58</v>
      </c>
      <c r="E34" s="104" t="s">
        <v>59</v>
      </c>
      <c r="F34" s="104" t="s">
        <v>55</v>
      </c>
      <c r="G34" s="105">
        <f>+Հ4!H826</f>
        <v>17000</v>
      </c>
      <c r="H34" s="105">
        <f>+Հ4!I826</f>
        <v>0</v>
      </c>
      <c r="I34" s="186">
        <f>+Հ4!J826</f>
        <v>0</v>
      </c>
      <c r="J34" s="186">
        <f>+Հ4!K826</f>
        <v>0</v>
      </c>
      <c r="K34" s="186">
        <f>+Հ4!L826</f>
        <v>0</v>
      </c>
      <c r="L34" s="186">
        <f t="shared" si="7"/>
        <v>0</v>
      </c>
      <c r="M34" s="186">
        <f>+J34</f>
        <v>0</v>
      </c>
      <c r="N34" s="186">
        <f>+K34</f>
        <v>0</v>
      </c>
      <c r="O34" s="186"/>
      <c r="P34" s="186"/>
      <c r="Q34" s="186"/>
      <c r="R34" s="190"/>
    </row>
  </sheetData>
  <mergeCells count="15">
    <mergeCell ref="O6:Q6"/>
    <mergeCell ref="R6:R7"/>
    <mergeCell ref="A6:A7"/>
    <mergeCell ref="E6:E7"/>
    <mergeCell ref="F6:F7"/>
    <mergeCell ref="L6:L7"/>
    <mergeCell ref="M6:M7"/>
    <mergeCell ref="N6:N7"/>
    <mergeCell ref="B6:C6"/>
    <mergeCell ref="D6:D7"/>
    <mergeCell ref="G6:G7"/>
    <mergeCell ref="H6:H7"/>
    <mergeCell ref="I6:I7"/>
    <mergeCell ref="J6:J7"/>
    <mergeCell ref="K6:K7"/>
  </mergeCells>
  <printOptions horizontalCentered="1"/>
  <pageMargins left="0.118110236220472" right="0.118110236220472" top="0.35433070866141703" bottom="0.15748031496063" header="0.31496062992126" footer="0.118110236220472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12"/>
  <sheetViews>
    <sheetView zoomScale="95" zoomScaleNormal="95" workbookViewId="0">
      <selection activeCell="E8" sqref="E8"/>
    </sheetView>
  </sheetViews>
  <sheetFormatPr defaultRowHeight="14.25" x14ac:dyDescent="0.2"/>
  <cols>
    <col min="1" max="1" width="4" style="1" customWidth="1"/>
    <col min="2" max="2" width="18.28515625" style="1" customWidth="1"/>
    <col min="3" max="4" width="17.85546875" style="1" customWidth="1"/>
    <col min="5" max="5" width="14.7109375" style="1" customWidth="1"/>
    <col min="6" max="6" width="10.85546875" style="1" bestFit="1" customWidth="1"/>
    <col min="7" max="7" width="10" style="1" bestFit="1" customWidth="1"/>
    <col min="8" max="8" width="10.85546875" style="1" bestFit="1" customWidth="1"/>
    <col min="9" max="9" width="10" style="1" customWidth="1"/>
    <col min="10" max="10" width="50.85546875" style="1" customWidth="1"/>
    <col min="11" max="11" width="32.5703125" style="1" customWidth="1"/>
    <col min="12" max="12" width="19" style="1" customWidth="1"/>
    <col min="13" max="16384" width="9.140625" style="1"/>
  </cols>
  <sheetData>
    <row r="1" spans="1:12" customFormat="1" ht="15" x14ac:dyDescent="0.25">
      <c r="A1" s="7" t="s">
        <v>1</v>
      </c>
    </row>
    <row r="2" spans="1:12" customFormat="1" ht="15" x14ac:dyDescent="0.25"/>
    <row r="3" spans="1:12" customFormat="1" ht="15" x14ac:dyDescent="0.25">
      <c r="A3" s="8" t="s">
        <v>60</v>
      </c>
      <c r="B3" s="9"/>
      <c r="C3" s="9"/>
      <c r="D3" s="9"/>
      <c r="E3" s="9"/>
      <c r="F3" s="10"/>
      <c r="G3" s="10"/>
      <c r="H3" s="10"/>
      <c r="I3" s="8"/>
      <c r="J3" s="8"/>
      <c r="K3" s="8"/>
      <c r="L3" s="8"/>
    </row>
    <row r="4" spans="1:12" x14ac:dyDescent="0.2">
      <c r="B4" s="2"/>
    </row>
    <row r="5" spans="1:12" ht="20.25" customHeight="1" x14ac:dyDescent="0.2">
      <c r="B5" s="239" t="s">
        <v>64</v>
      </c>
      <c r="C5" s="239" t="s">
        <v>65</v>
      </c>
      <c r="D5" s="239" t="s">
        <v>66</v>
      </c>
      <c r="E5" s="239" t="s">
        <v>61</v>
      </c>
      <c r="F5" s="239"/>
      <c r="G5" s="239"/>
      <c r="H5" s="239"/>
      <c r="I5" s="239"/>
      <c r="J5" s="239" t="s">
        <v>67</v>
      </c>
      <c r="K5" s="239" t="s">
        <v>68</v>
      </c>
      <c r="L5" s="236" t="s">
        <v>277</v>
      </c>
    </row>
    <row r="6" spans="1:12" ht="18" customHeight="1" x14ac:dyDescent="0.2">
      <c r="B6" s="239"/>
      <c r="C6" s="239"/>
      <c r="D6" s="239"/>
      <c r="E6" s="240" t="s">
        <v>69</v>
      </c>
      <c r="F6" s="241" t="s">
        <v>62</v>
      </c>
      <c r="G6" s="241"/>
      <c r="H6" s="241" t="s">
        <v>63</v>
      </c>
      <c r="I6" s="241"/>
      <c r="J6" s="239"/>
      <c r="K6" s="239"/>
      <c r="L6" s="237"/>
    </row>
    <row r="7" spans="1:12" ht="30" customHeight="1" x14ac:dyDescent="0.2">
      <c r="B7" s="239"/>
      <c r="C7" s="239"/>
      <c r="D7" s="239"/>
      <c r="E7" s="240"/>
      <c r="F7" s="43" t="s">
        <v>70</v>
      </c>
      <c r="G7" s="43" t="s">
        <v>71</v>
      </c>
      <c r="H7" s="43" t="s">
        <v>72</v>
      </c>
      <c r="I7" s="43" t="s">
        <v>73</v>
      </c>
      <c r="J7" s="239"/>
      <c r="K7" s="239"/>
      <c r="L7" s="238"/>
    </row>
    <row r="8" spans="1:12" s="4" customFormat="1" ht="281.25" customHeight="1" x14ac:dyDescent="0.2">
      <c r="B8" s="5" t="s">
        <v>214</v>
      </c>
      <c r="C8" s="5">
        <v>1080</v>
      </c>
      <c r="D8" s="5" t="s">
        <v>74</v>
      </c>
      <c r="E8" s="5" t="s">
        <v>215</v>
      </c>
      <c r="F8" s="5">
        <v>0.89</v>
      </c>
      <c r="G8" s="5">
        <v>2023</v>
      </c>
      <c r="H8" s="5">
        <v>1</v>
      </c>
      <c r="I8" s="5">
        <v>2026</v>
      </c>
      <c r="J8" s="6" t="s">
        <v>212</v>
      </c>
      <c r="K8" s="6" t="s">
        <v>75</v>
      </c>
      <c r="L8" s="182" t="s">
        <v>501</v>
      </c>
    </row>
    <row r="10" spans="1:12" x14ac:dyDescent="0.2">
      <c r="B10" s="3"/>
    </row>
    <row r="11" spans="1:12" x14ac:dyDescent="0.2">
      <c r="B11" s="3"/>
    </row>
    <row r="12" spans="1:12" x14ac:dyDescent="0.2">
      <c r="B12" s="3"/>
    </row>
  </sheetData>
  <mergeCells count="10">
    <mergeCell ref="L5:L7"/>
    <mergeCell ref="K5:K7"/>
    <mergeCell ref="C5:C7"/>
    <mergeCell ref="E6:E7"/>
    <mergeCell ref="B5:B7"/>
    <mergeCell ref="J5:J7"/>
    <mergeCell ref="E5:I5"/>
    <mergeCell ref="F6:G6"/>
    <mergeCell ref="H6:I6"/>
    <mergeCell ref="D5:D7"/>
  </mergeCells>
  <printOptions horizontalCentered="1"/>
  <pageMargins left="0.11811023622047245" right="0.11811023622047245" top="0.35433070866141736" bottom="0.15748031496062992" header="0.31496062992125984" footer="0.11811023622047245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N437"/>
  <sheetViews>
    <sheetView topLeftCell="A355" zoomScaleNormal="100" workbookViewId="0">
      <selection activeCell="F366" sqref="F366"/>
    </sheetView>
  </sheetViews>
  <sheetFormatPr defaultRowHeight="13.5" x14ac:dyDescent="0.25"/>
  <cols>
    <col min="1" max="1" width="9.140625" style="114"/>
    <col min="2" max="2" width="7.85546875" style="114" customWidth="1"/>
    <col min="3" max="3" width="14.28515625" style="114" customWidth="1"/>
    <col min="4" max="4" width="12.7109375" style="114" customWidth="1"/>
    <col min="5" max="5" width="12" style="114" customWidth="1"/>
    <col min="6" max="6" width="9.140625" style="114"/>
    <col min="7" max="7" width="10.42578125" style="114" customWidth="1"/>
    <col min="8" max="8" width="15.5703125" style="114" customWidth="1"/>
    <col min="9" max="9" width="26.85546875" style="114" customWidth="1"/>
    <col min="10" max="11" width="10.85546875" style="114" bestFit="1" customWidth="1"/>
    <col min="12" max="12" width="10.28515625" style="114" bestFit="1" customWidth="1"/>
    <col min="13" max="14" width="10.7109375" style="114" bestFit="1" customWidth="1"/>
    <col min="15" max="16384" width="9.140625" style="114"/>
  </cols>
  <sheetData>
    <row r="1" spans="1:14" x14ac:dyDescent="0.25">
      <c r="A1" s="109" t="s">
        <v>290</v>
      </c>
    </row>
    <row r="3" spans="1:14" ht="15" x14ac:dyDescent="0.25">
      <c r="A3" s="115" t="s">
        <v>291</v>
      </c>
      <c r="B3" s="116"/>
      <c r="C3" s="117"/>
      <c r="D3" s="117"/>
      <c r="E3" s="117"/>
      <c r="F3" s="118"/>
      <c r="G3" s="118"/>
      <c r="H3" s="118"/>
      <c r="I3" s="115"/>
    </row>
    <row r="6" spans="1:14" ht="15" x14ac:dyDescent="0.25">
      <c r="A6" s="109" t="s">
        <v>292</v>
      </c>
    </row>
    <row r="7" spans="1:14" x14ac:dyDescent="0.25">
      <c r="J7" s="112"/>
    </row>
    <row r="8" spans="1:14" s="119" customFormat="1" ht="13.5" customHeight="1" x14ac:dyDescent="0.25">
      <c r="A8" s="249" t="s">
        <v>293</v>
      </c>
      <c r="B8" s="249" t="s">
        <v>294</v>
      </c>
      <c r="C8" s="249"/>
      <c r="D8" s="249" t="s">
        <v>295</v>
      </c>
      <c r="E8" s="249"/>
      <c r="F8" s="249"/>
      <c r="G8" s="249"/>
      <c r="H8" s="249" t="s">
        <v>296</v>
      </c>
      <c r="I8" s="249" t="s">
        <v>297</v>
      </c>
      <c r="J8" s="249" t="s">
        <v>80</v>
      </c>
      <c r="K8" s="249"/>
      <c r="L8" s="249"/>
      <c r="M8" s="249"/>
      <c r="N8" s="249"/>
    </row>
    <row r="9" spans="1:14" s="119" customFormat="1" ht="40.5" x14ac:dyDescent="0.25">
      <c r="A9" s="249"/>
      <c r="B9" s="120" t="s">
        <v>298</v>
      </c>
      <c r="C9" s="120" t="s">
        <v>299</v>
      </c>
      <c r="D9" s="120" t="s">
        <v>300</v>
      </c>
      <c r="E9" s="120" t="s">
        <v>299</v>
      </c>
      <c r="F9" s="120" t="s">
        <v>301</v>
      </c>
      <c r="G9" s="120" t="s">
        <v>302</v>
      </c>
      <c r="H9" s="249"/>
      <c r="I9" s="249"/>
      <c r="J9" s="120" t="s">
        <v>303</v>
      </c>
      <c r="K9" s="120" t="s">
        <v>278</v>
      </c>
      <c r="L9" s="120" t="s">
        <v>147</v>
      </c>
      <c r="M9" s="120" t="s">
        <v>210</v>
      </c>
      <c r="N9" s="120" t="s">
        <v>280</v>
      </c>
    </row>
    <row r="10" spans="1:14" s="119" customFormat="1" x14ac:dyDescent="0.25">
      <c r="A10" s="250" t="s">
        <v>304</v>
      </c>
      <c r="B10" s="250"/>
      <c r="C10" s="250"/>
      <c r="D10" s="250"/>
      <c r="E10" s="250"/>
      <c r="F10" s="250"/>
      <c r="G10" s="250"/>
      <c r="H10" s="250"/>
      <c r="I10" s="250"/>
      <c r="J10" s="121">
        <f>+J11</f>
        <v>18537834.43</v>
      </c>
      <c r="K10" s="121">
        <f t="shared" ref="K10:N11" si="0">+K11</f>
        <v>17154123</v>
      </c>
      <c r="L10" s="121">
        <f t="shared" si="0"/>
        <v>18898069.717215009</v>
      </c>
      <c r="M10" s="121">
        <f t="shared" si="0"/>
        <v>18610551.75821501</v>
      </c>
      <c r="N10" s="121">
        <f t="shared" si="0"/>
        <v>18771106.69396501</v>
      </c>
    </row>
    <row r="11" spans="1:14" s="125" customFormat="1" x14ac:dyDescent="0.25">
      <c r="A11" s="122" t="s">
        <v>305</v>
      </c>
      <c r="B11" s="123"/>
      <c r="C11" s="123"/>
      <c r="D11" s="123"/>
      <c r="E11" s="123"/>
      <c r="F11" s="123"/>
      <c r="G11" s="123"/>
      <c r="H11" s="123"/>
      <c r="I11" s="123"/>
      <c r="J11" s="124">
        <f>+J12</f>
        <v>18537834.43</v>
      </c>
      <c r="K11" s="124">
        <f t="shared" si="0"/>
        <v>17154123</v>
      </c>
      <c r="L11" s="124">
        <f t="shared" si="0"/>
        <v>18898069.717215009</v>
      </c>
      <c r="M11" s="124">
        <f t="shared" si="0"/>
        <v>18610551.75821501</v>
      </c>
      <c r="N11" s="124">
        <f t="shared" si="0"/>
        <v>18771106.69396501</v>
      </c>
    </row>
    <row r="12" spans="1:14" s="125" customFormat="1" x14ac:dyDescent="0.25">
      <c r="A12" s="126"/>
      <c r="B12" s="127" t="s">
        <v>306</v>
      </c>
      <c r="C12" s="128" t="s">
        <v>307</v>
      </c>
      <c r="D12" s="123"/>
      <c r="E12" s="123"/>
      <c r="F12" s="123"/>
      <c r="G12" s="123"/>
      <c r="H12" s="123"/>
      <c r="I12" s="123"/>
      <c r="J12" s="124">
        <f>+J13+J21+J37+J47+J57+J67+J77+J104+J131+J158+J185+J212+J239+J266+J293+J320+J336+J340+J362+J378+J384+J405+J421+J427</f>
        <v>18537834.43</v>
      </c>
      <c r="K12" s="124">
        <f t="shared" ref="K12:N12" si="1">+K13+K21+K37+K47+K57+K67+K77+K104+K131+K158+K185+K212+K239+K266+K293+K320+K336+K340+K362+K378+K384+K405+K421+K427</f>
        <v>17154123</v>
      </c>
      <c r="L12" s="124">
        <f t="shared" si="1"/>
        <v>18898069.717215009</v>
      </c>
      <c r="M12" s="124">
        <f t="shared" si="1"/>
        <v>18610551.75821501</v>
      </c>
      <c r="N12" s="124">
        <f t="shared" si="1"/>
        <v>18771106.69396501</v>
      </c>
    </row>
    <row r="13" spans="1:14" s="125" customFormat="1" ht="43.5" customHeight="1" x14ac:dyDescent="0.25">
      <c r="A13" s="244"/>
      <c r="B13" s="245"/>
      <c r="C13" s="245"/>
      <c r="D13" s="129" t="s">
        <v>308</v>
      </c>
      <c r="E13" s="246" t="s">
        <v>26</v>
      </c>
      <c r="F13" s="247"/>
      <c r="G13" s="247"/>
      <c r="H13" s="247"/>
      <c r="I13" s="248"/>
      <c r="J13" s="124">
        <f>+Հ4!H9</f>
        <v>4215895.9099999992</v>
      </c>
      <c r="K13" s="124">
        <f>+Հ4!I9</f>
        <v>4048355.6999999993</v>
      </c>
      <c r="L13" s="124">
        <f>+Հ4!J9</f>
        <v>4520018.3836150086</v>
      </c>
      <c r="M13" s="124">
        <f>+Հ4!K9</f>
        <v>4551210.5246150084</v>
      </c>
      <c r="N13" s="124">
        <f>+Հ4!L9</f>
        <v>4605506.1603650078</v>
      </c>
    </row>
    <row r="14" spans="1:14" s="125" customFormat="1" ht="40.5" customHeight="1" x14ac:dyDescent="0.25">
      <c r="A14" s="126"/>
      <c r="B14" s="130"/>
      <c r="C14" s="130"/>
      <c r="D14" s="130"/>
      <c r="E14" s="130"/>
      <c r="F14" s="242" t="s">
        <v>309</v>
      </c>
      <c r="G14" s="242"/>
      <c r="H14" s="242"/>
      <c r="I14" s="242"/>
      <c r="J14" s="242"/>
      <c r="K14" s="242"/>
      <c r="L14" s="242"/>
      <c r="M14" s="242"/>
      <c r="N14" s="242"/>
    </row>
    <row r="15" spans="1:14" s="125" customFormat="1" x14ac:dyDescent="0.25">
      <c r="A15" s="126"/>
      <c r="B15" s="130"/>
      <c r="C15" s="130"/>
      <c r="D15" s="130"/>
      <c r="E15" s="130"/>
      <c r="F15" s="130"/>
      <c r="G15" s="243" t="s">
        <v>310</v>
      </c>
      <c r="H15" s="243"/>
      <c r="I15" s="243"/>
      <c r="J15" s="243"/>
      <c r="K15" s="243"/>
      <c r="L15" s="243"/>
      <c r="M15" s="243"/>
      <c r="N15" s="243"/>
    </row>
    <row r="16" spans="1:14" s="125" customFormat="1" x14ac:dyDescent="0.25">
      <c r="A16" s="126"/>
      <c r="B16" s="130"/>
      <c r="C16" s="130"/>
      <c r="D16" s="130"/>
      <c r="E16" s="130"/>
      <c r="F16" s="130"/>
      <c r="G16" s="130"/>
      <c r="H16" s="242" t="s">
        <v>311</v>
      </c>
      <c r="I16" s="242"/>
      <c r="J16" s="242"/>
      <c r="K16" s="242"/>
      <c r="L16" s="242"/>
      <c r="M16" s="242"/>
      <c r="N16" s="242"/>
    </row>
    <row r="17" spans="1:14" s="119" customFormat="1" ht="40.5" x14ac:dyDescent="0.25">
      <c r="A17" s="131"/>
      <c r="B17" s="132"/>
      <c r="C17" s="132"/>
      <c r="D17" s="132"/>
      <c r="E17" s="132"/>
      <c r="F17" s="132"/>
      <c r="G17" s="132"/>
      <c r="H17" s="132"/>
      <c r="I17" s="133" t="s">
        <v>77</v>
      </c>
      <c r="J17" s="134">
        <v>0</v>
      </c>
      <c r="K17" s="134">
        <v>0</v>
      </c>
      <c r="L17" s="134">
        <v>0</v>
      </c>
      <c r="M17" s="134">
        <v>0</v>
      </c>
      <c r="N17" s="134">
        <v>0</v>
      </c>
    </row>
    <row r="18" spans="1:14" s="119" customFormat="1" ht="54" x14ac:dyDescent="0.25">
      <c r="A18" s="131"/>
      <c r="B18" s="132"/>
      <c r="C18" s="132"/>
      <c r="D18" s="132"/>
      <c r="E18" s="132"/>
      <c r="F18" s="132"/>
      <c r="G18" s="132"/>
      <c r="H18" s="132"/>
      <c r="I18" s="135" t="s">
        <v>78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</row>
    <row r="19" spans="1:14" s="119" customFormat="1" ht="94.5" x14ac:dyDescent="0.25">
      <c r="A19" s="131"/>
      <c r="B19" s="132"/>
      <c r="C19" s="132"/>
      <c r="D19" s="132"/>
      <c r="E19" s="132"/>
      <c r="F19" s="132"/>
      <c r="G19" s="132"/>
      <c r="H19" s="132"/>
      <c r="I19" s="135" t="s">
        <v>79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</row>
    <row r="20" spans="1:14" s="119" customFormat="1" ht="40.5" x14ac:dyDescent="0.25">
      <c r="A20" s="131"/>
      <c r="B20" s="132"/>
      <c r="C20" s="132"/>
      <c r="D20" s="132"/>
      <c r="E20" s="132"/>
      <c r="F20" s="132"/>
      <c r="G20" s="132"/>
      <c r="H20" s="132"/>
      <c r="I20" s="135" t="s">
        <v>161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</row>
    <row r="21" spans="1:14" s="125" customFormat="1" ht="43.5" customHeight="1" x14ac:dyDescent="0.25">
      <c r="A21" s="244"/>
      <c r="B21" s="245"/>
      <c r="C21" s="245"/>
      <c r="D21" s="129" t="s">
        <v>312</v>
      </c>
      <c r="E21" s="246" t="s">
        <v>31</v>
      </c>
      <c r="F21" s="247"/>
      <c r="G21" s="247"/>
      <c r="H21" s="247"/>
      <c r="I21" s="248"/>
      <c r="J21" s="124">
        <f>+Հ4!H43</f>
        <v>1193377.54</v>
      </c>
      <c r="K21" s="124">
        <f>+Հ4!I43</f>
        <v>1147169.1000000003</v>
      </c>
      <c r="L21" s="124">
        <f>+Հ4!J43</f>
        <v>1204989.1400000001</v>
      </c>
      <c r="M21" s="124">
        <f>+Հ4!K43</f>
        <v>1213063.6399999999</v>
      </c>
      <c r="N21" s="124">
        <f>+Հ4!L43</f>
        <v>1219011.6399999999</v>
      </c>
    </row>
    <row r="22" spans="1:14" s="125" customFormat="1" ht="40.5" customHeight="1" x14ac:dyDescent="0.25">
      <c r="A22" s="126"/>
      <c r="B22" s="130"/>
      <c r="C22" s="130"/>
      <c r="D22" s="130"/>
      <c r="E22" s="130"/>
      <c r="F22" s="242" t="s">
        <v>313</v>
      </c>
      <c r="G22" s="242"/>
      <c r="H22" s="242"/>
      <c r="I22" s="242"/>
      <c r="J22" s="242"/>
      <c r="K22" s="242"/>
      <c r="L22" s="242"/>
      <c r="M22" s="242"/>
      <c r="N22" s="242"/>
    </row>
    <row r="23" spans="1:14" s="125" customFormat="1" x14ac:dyDescent="0.25">
      <c r="A23" s="126"/>
      <c r="B23" s="130"/>
      <c r="C23" s="130"/>
      <c r="D23" s="130"/>
      <c r="E23" s="130"/>
      <c r="F23" s="130"/>
      <c r="G23" s="243" t="s">
        <v>310</v>
      </c>
      <c r="H23" s="243"/>
      <c r="I23" s="243"/>
      <c r="J23" s="243"/>
      <c r="K23" s="243"/>
      <c r="L23" s="243"/>
      <c r="M23" s="243"/>
      <c r="N23" s="243"/>
    </row>
    <row r="24" spans="1:14" s="125" customFormat="1" x14ac:dyDescent="0.25">
      <c r="A24" s="126"/>
      <c r="B24" s="130"/>
      <c r="C24" s="130"/>
      <c r="D24" s="130"/>
      <c r="E24" s="130"/>
      <c r="F24" s="130"/>
      <c r="G24" s="130"/>
      <c r="H24" s="242" t="s">
        <v>314</v>
      </c>
      <c r="I24" s="242"/>
      <c r="J24" s="242"/>
      <c r="K24" s="242"/>
      <c r="L24" s="242"/>
      <c r="M24" s="242"/>
      <c r="N24" s="242"/>
    </row>
    <row r="25" spans="1:14" s="119" customFormat="1" ht="54" x14ac:dyDescent="0.25">
      <c r="A25" s="131"/>
      <c r="B25" s="132"/>
      <c r="C25" s="132"/>
      <c r="D25" s="132"/>
      <c r="E25" s="132"/>
      <c r="F25" s="132"/>
      <c r="G25" s="132"/>
      <c r="H25" s="132"/>
      <c r="I25" s="133" t="s">
        <v>229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</row>
    <row r="26" spans="1:14" s="119" customFormat="1" ht="40.5" x14ac:dyDescent="0.25">
      <c r="A26" s="131"/>
      <c r="B26" s="132"/>
      <c r="C26" s="132"/>
      <c r="D26" s="132"/>
      <c r="E26" s="132"/>
      <c r="F26" s="132"/>
      <c r="G26" s="132"/>
      <c r="H26" s="132"/>
      <c r="I26" s="135" t="s">
        <v>230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</row>
    <row r="27" spans="1:14" s="119" customFormat="1" ht="54" x14ac:dyDescent="0.25">
      <c r="A27" s="131"/>
      <c r="B27" s="132"/>
      <c r="C27" s="132"/>
      <c r="D27" s="132"/>
      <c r="E27" s="132"/>
      <c r="F27" s="132"/>
      <c r="G27" s="132"/>
      <c r="H27" s="132"/>
      <c r="I27" s="135" t="s">
        <v>231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</row>
    <row r="28" spans="1:14" s="119" customFormat="1" ht="54" x14ac:dyDescent="0.25">
      <c r="A28" s="131"/>
      <c r="B28" s="132"/>
      <c r="C28" s="132"/>
      <c r="D28" s="132"/>
      <c r="E28" s="132"/>
      <c r="F28" s="132"/>
      <c r="G28" s="132"/>
      <c r="H28" s="132"/>
      <c r="I28" s="135" t="s">
        <v>232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</row>
    <row r="29" spans="1:14" s="119" customFormat="1" ht="54" x14ac:dyDescent="0.25">
      <c r="A29" s="131"/>
      <c r="B29" s="132"/>
      <c r="C29" s="132"/>
      <c r="D29" s="132"/>
      <c r="E29" s="132"/>
      <c r="F29" s="132"/>
      <c r="G29" s="132"/>
      <c r="H29" s="132"/>
      <c r="I29" s="133" t="s">
        <v>233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</row>
    <row r="30" spans="1:14" s="119" customFormat="1" ht="40.5" x14ac:dyDescent="0.25">
      <c r="A30" s="131"/>
      <c r="B30" s="132"/>
      <c r="C30" s="132"/>
      <c r="D30" s="132"/>
      <c r="E30" s="132"/>
      <c r="F30" s="132"/>
      <c r="G30" s="132"/>
      <c r="H30" s="132"/>
      <c r="I30" s="135" t="s">
        <v>234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</row>
    <row r="31" spans="1:14" s="119" customFormat="1" ht="40.5" x14ac:dyDescent="0.25">
      <c r="A31" s="131"/>
      <c r="B31" s="132"/>
      <c r="C31" s="132"/>
      <c r="D31" s="132"/>
      <c r="E31" s="132"/>
      <c r="F31" s="132"/>
      <c r="G31" s="132"/>
      <c r="H31" s="132"/>
      <c r="I31" s="135" t="s">
        <v>235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</row>
    <row r="32" spans="1:14" s="119" customFormat="1" ht="54" x14ac:dyDescent="0.25">
      <c r="A32" s="131"/>
      <c r="B32" s="132"/>
      <c r="C32" s="132"/>
      <c r="D32" s="132"/>
      <c r="E32" s="132"/>
      <c r="F32" s="132"/>
      <c r="G32" s="132"/>
      <c r="H32" s="132"/>
      <c r="I32" s="135" t="s">
        <v>236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</row>
    <row r="33" spans="1:14" s="119" customFormat="1" ht="81" x14ac:dyDescent="0.25">
      <c r="A33" s="131"/>
      <c r="B33" s="132"/>
      <c r="C33" s="132"/>
      <c r="D33" s="132"/>
      <c r="E33" s="132"/>
      <c r="F33" s="132"/>
      <c r="G33" s="132"/>
      <c r="H33" s="132"/>
      <c r="I33" s="133" t="s">
        <v>237</v>
      </c>
      <c r="J33" s="134">
        <v>0</v>
      </c>
      <c r="K33" s="134">
        <v>0</v>
      </c>
      <c r="L33" s="134">
        <v>0</v>
      </c>
      <c r="M33" s="134">
        <v>0</v>
      </c>
      <c r="N33" s="134">
        <v>0</v>
      </c>
    </row>
    <row r="34" spans="1:14" s="119" customFormat="1" ht="67.5" x14ac:dyDescent="0.25">
      <c r="A34" s="131"/>
      <c r="B34" s="132"/>
      <c r="C34" s="132"/>
      <c r="D34" s="132"/>
      <c r="E34" s="132"/>
      <c r="F34" s="132"/>
      <c r="G34" s="132"/>
      <c r="H34" s="132"/>
      <c r="I34" s="135" t="s">
        <v>238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</row>
    <row r="35" spans="1:14" s="119" customFormat="1" ht="67.5" x14ac:dyDescent="0.25">
      <c r="A35" s="131"/>
      <c r="B35" s="132"/>
      <c r="C35" s="132"/>
      <c r="D35" s="132"/>
      <c r="E35" s="132"/>
      <c r="F35" s="132"/>
      <c r="G35" s="132"/>
      <c r="H35" s="132"/>
      <c r="I35" s="135" t="s">
        <v>239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</row>
    <row r="36" spans="1:14" s="119" customFormat="1" ht="81" x14ac:dyDescent="0.25">
      <c r="A36" s="131"/>
      <c r="B36" s="132"/>
      <c r="C36" s="132"/>
      <c r="D36" s="132"/>
      <c r="E36" s="132"/>
      <c r="F36" s="132"/>
      <c r="G36" s="132"/>
      <c r="H36" s="132"/>
      <c r="I36" s="135" t="s">
        <v>240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</row>
    <row r="37" spans="1:14" s="125" customFormat="1" ht="43.5" customHeight="1" x14ac:dyDescent="0.25">
      <c r="A37" s="244"/>
      <c r="B37" s="245"/>
      <c r="C37" s="245"/>
      <c r="D37" s="129" t="s">
        <v>315</v>
      </c>
      <c r="E37" s="246" t="s">
        <v>316</v>
      </c>
      <c r="F37" s="247"/>
      <c r="G37" s="247"/>
      <c r="H37" s="247"/>
      <c r="I37" s="248"/>
      <c r="J37" s="124">
        <f>+Հ4!H77</f>
        <v>727997.77499999991</v>
      </c>
      <c r="K37" s="124">
        <f>+Հ4!I77</f>
        <v>650426.20000000007</v>
      </c>
      <c r="L37" s="124">
        <f>+Հ4!J77</f>
        <v>707498.66799999995</v>
      </c>
      <c r="M37" s="124">
        <f>+Հ4!K77</f>
        <v>711764.96799999988</v>
      </c>
      <c r="N37" s="124">
        <f>+Հ4!L77</f>
        <v>715626.3679999999</v>
      </c>
    </row>
    <row r="38" spans="1:14" s="125" customFormat="1" ht="40.5" customHeight="1" x14ac:dyDescent="0.25">
      <c r="A38" s="126"/>
      <c r="B38" s="130"/>
      <c r="C38" s="130"/>
      <c r="D38" s="130"/>
      <c r="E38" s="130"/>
      <c r="F38" s="242" t="s">
        <v>313</v>
      </c>
      <c r="G38" s="242"/>
      <c r="H38" s="242"/>
      <c r="I38" s="242"/>
      <c r="J38" s="242"/>
      <c r="K38" s="242"/>
      <c r="L38" s="242"/>
      <c r="M38" s="242"/>
      <c r="N38" s="242"/>
    </row>
    <row r="39" spans="1:14" s="125" customFormat="1" x14ac:dyDescent="0.25">
      <c r="A39" s="126"/>
      <c r="B39" s="130"/>
      <c r="C39" s="130"/>
      <c r="D39" s="130"/>
      <c r="E39" s="130"/>
      <c r="F39" s="130"/>
      <c r="G39" s="243" t="s">
        <v>310</v>
      </c>
      <c r="H39" s="243"/>
      <c r="I39" s="243"/>
      <c r="J39" s="243"/>
      <c r="K39" s="243"/>
      <c r="L39" s="243"/>
      <c r="M39" s="243"/>
      <c r="N39" s="243"/>
    </row>
    <row r="40" spans="1:14" s="125" customFormat="1" x14ac:dyDescent="0.25">
      <c r="A40" s="126"/>
      <c r="B40" s="130"/>
      <c r="C40" s="130"/>
      <c r="D40" s="130"/>
      <c r="E40" s="130"/>
      <c r="F40" s="130"/>
      <c r="G40" s="130"/>
      <c r="H40" s="242" t="s">
        <v>317</v>
      </c>
      <c r="I40" s="242"/>
      <c r="J40" s="242"/>
      <c r="K40" s="242"/>
      <c r="L40" s="242"/>
      <c r="M40" s="242"/>
      <c r="N40" s="242"/>
    </row>
    <row r="41" spans="1:14" s="119" customFormat="1" ht="54" x14ac:dyDescent="0.25">
      <c r="A41" s="131"/>
      <c r="B41" s="132"/>
      <c r="C41" s="132"/>
      <c r="D41" s="132"/>
      <c r="E41" s="132"/>
      <c r="F41" s="132"/>
      <c r="G41" s="132"/>
      <c r="H41" s="132"/>
      <c r="I41" s="133" t="s">
        <v>241</v>
      </c>
      <c r="J41" s="134">
        <v>0</v>
      </c>
      <c r="K41" s="134">
        <v>0</v>
      </c>
      <c r="L41" s="134">
        <v>0</v>
      </c>
      <c r="M41" s="134">
        <v>0</v>
      </c>
      <c r="N41" s="134">
        <v>0</v>
      </c>
    </row>
    <row r="42" spans="1:14" s="119" customFormat="1" ht="54" x14ac:dyDescent="0.25">
      <c r="A42" s="131"/>
      <c r="B42" s="132"/>
      <c r="C42" s="132"/>
      <c r="D42" s="132"/>
      <c r="E42" s="132"/>
      <c r="F42" s="132"/>
      <c r="G42" s="132"/>
      <c r="H42" s="132"/>
      <c r="I42" s="135" t="s">
        <v>242</v>
      </c>
      <c r="J42" s="136">
        <v>0</v>
      </c>
      <c r="K42" s="136">
        <v>0</v>
      </c>
      <c r="L42" s="136">
        <v>0</v>
      </c>
      <c r="M42" s="136">
        <v>0</v>
      </c>
      <c r="N42" s="136">
        <v>0</v>
      </c>
    </row>
    <row r="43" spans="1:14" s="119" customFormat="1" ht="54" x14ac:dyDescent="0.25">
      <c r="A43" s="131"/>
      <c r="B43" s="132"/>
      <c r="C43" s="132"/>
      <c r="D43" s="132"/>
      <c r="E43" s="132"/>
      <c r="F43" s="132"/>
      <c r="G43" s="132"/>
      <c r="H43" s="132"/>
      <c r="I43" s="135" t="s">
        <v>243</v>
      </c>
      <c r="J43" s="136">
        <v>0</v>
      </c>
      <c r="K43" s="136">
        <v>0</v>
      </c>
      <c r="L43" s="136">
        <v>0</v>
      </c>
      <c r="M43" s="136">
        <v>0</v>
      </c>
      <c r="N43" s="136">
        <v>0</v>
      </c>
    </row>
    <row r="44" spans="1:14" s="119" customFormat="1" ht="54" x14ac:dyDescent="0.25">
      <c r="A44" s="131"/>
      <c r="B44" s="132"/>
      <c r="C44" s="132"/>
      <c r="D44" s="132"/>
      <c r="E44" s="132"/>
      <c r="F44" s="132"/>
      <c r="G44" s="132"/>
      <c r="H44" s="132"/>
      <c r="I44" s="135" t="s">
        <v>244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</row>
    <row r="45" spans="1:14" s="119" customFormat="1" ht="81" x14ac:dyDescent="0.25">
      <c r="A45" s="131"/>
      <c r="B45" s="132"/>
      <c r="C45" s="132"/>
      <c r="D45" s="132"/>
      <c r="E45" s="132"/>
      <c r="F45" s="132"/>
      <c r="G45" s="132"/>
      <c r="H45" s="132"/>
      <c r="I45" s="133" t="s">
        <v>318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</row>
    <row r="46" spans="1:14" s="119" customFormat="1" ht="67.5" x14ac:dyDescent="0.25">
      <c r="A46" s="131"/>
      <c r="B46" s="132"/>
      <c r="C46" s="132"/>
      <c r="D46" s="132"/>
      <c r="E46" s="132"/>
      <c r="F46" s="132"/>
      <c r="G46" s="132"/>
      <c r="H46" s="132"/>
      <c r="I46" s="135" t="s">
        <v>226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</row>
    <row r="47" spans="1:14" s="125" customFormat="1" ht="43.5" customHeight="1" x14ac:dyDescent="0.25">
      <c r="A47" s="244"/>
      <c r="B47" s="245"/>
      <c r="C47" s="245"/>
      <c r="D47" s="129" t="s">
        <v>319</v>
      </c>
      <c r="E47" s="246" t="s">
        <v>320</v>
      </c>
      <c r="F47" s="247"/>
      <c r="G47" s="247"/>
      <c r="H47" s="247"/>
      <c r="I47" s="248"/>
      <c r="J47" s="124">
        <f>+Հ4!H111</f>
        <v>800815.4</v>
      </c>
      <c r="K47" s="124">
        <f>+Հ4!I111</f>
        <v>721994.6</v>
      </c>
      <c r="L47" s="124">
        <f>+Հ4!J111</f>
        <v>801401.50000000012</v>
      </c>
      <c r="M47" s="124">
        <f>+Հ4!K111</f>
        <v>806933.4</v>
      </c>
      <c r="N47" s="124">
        <f>+Հ4!L111</f>
        <v>811875.00000000012</v>
      </c>
    </row>
    <row r="48" spans="1:14" s="125" customFormat="1" ht="40.5" customHeight="1" x14ac:dyDescent="0.25">
      <c r="A48" s="126"/>
      <c r="B48" s="130"/>
      <c r="C48" s="130"/>
      <c r="D48" s="130"/>
      <c r="E48" s="130"/>
      <c r="F48" s="242" t="s">
        <v>313</v>
      </c>
      <c r="G48" s="242"/>
      <c r="H48" s="242"/>
      <c r="I48" s="242"/>
      <c r="J48" s="242"/>
      <c r="K48" s="242"/>
      <c r="L48" s="242"/>
      <c r="M48" s="242"/>
      <c r="N48" s="242"/>
    </row>
    <row r="49" spans="1:14" s="125" customFormat="1" x14ac:dyDescent="0.25">
      <c r="A49" s="126"/>
      <c r="B49" s="130"/>
      <c r="C49" s="130"/>
      <c r="D49" s="130"/>
      <c r="E49" s="130"/>
      <c r="F49" s="130"/>
      <c r="G49" s="243" t="s">
        <v>310</v>
      </c>
      <c r="H49" s="243"/>
      <c r="I49" s="243"/>
      <c r="J49" s="243"/>
      <c r="K49" s="243"/>
      <c r="L49" s="243"/>
      <c r="M49" s="243"/>
      <c r="N49" s="243"/>
    </row>
    <row r="50" spans="1:14" s="125" customFormat="1" x14ac:dyDescent="0.25">
      <c r="A50" s="126"/>
      <c r="B50" s="130"/>
      <c r="C50" s="130"/>
      <c r="D50" s="130"/>
      <c r="E50" s="130"/>
      <c r="F50" s="130"/>
      <c r="G50" s="130"/>
      <c r="H50" s="242" t="s">
        <v>321</v>
      </c>
      <c r="I50" s="242"/>
      <c r="J50" s="242"/>
      <c r="K50" s="242"/>
      <c r="L50" s="242"/>
      <c r="M50" s="242"/>
      <c r="N50" s="242"/>
    </row>
    <row r="51" spans="1:14" s="119" customFormat="1" ht="54" x14ac:dyDescent="0.25">
      <c r="A51" s="131"/>
      <c r="B51" s="132"/>
      <c r="C51" s="132"/>
      <c r="D51" s="132"/>
      <c r="E51" s="132"/>
      <c r="F51" s="132"/>
      <c r="G51" s="132"/>
      <c r="H51" s="132"/>
      <c r="I51" s="133" t="s">
        <v>241</v>
      </c>
      <c r="J51" s="134">
        <v>0</v>
      </c>
      <c r="K51" s="134">
        <v>0</v>
      </c>
      <c r="L51" s="134">
        <v>0</v>
      </c>
      <c r="M51" s="134">
        <v>0</v>
      </c>
      <c r="N51" s="134">
        <v>0</v>
      </c>
    </row>
    <row r="52" spans="1:14" s="119" customFormat="1" ht="54" x14ac:dyDescent="0.25">
      <c r="A52" s="131"/>
      <c r="B52" s="132"/>
      <c r="C52" s="132"/>
      <c r="D52" s="132"/>
      <c r="E52" s="132"/>
      <c r="F52" s="132"/>
      <c r="G52" s="132"/>
      <c r="H52" s="132"/>
      <c r="I52" s="135" t="s">
        <v>242</v>
      </c>
      <c r="J52" s="136">
        <v>0</v>
      </c>
      <c r="K52" s="136">
        <v>0</v>
      </c>
      <c r="L52" s="136">
        <v>0</v>
      </c>
      <c r="M52" s="136">
        <v>0</v>
      </c>
      <c r="N52" s="136">
        <v>0</v>
      </c>
    </row>
    <row r="53" spans="1:14" s="119" customFormat="1" ht="54" x14ac:dyDescent="0.25">
      <c r="A53" s="131"/>
      <c r="B53" s="132"/>
      <c r="C53" s="132"/>
      <c r="D53" s="132"/>
      <c r="E53" s="132"/>
      <c r="F53" s="132"/>
      <c r="G53" s="132"/>
      <c r="H53" s="132"/>
      <c r="I53" s="135" t="s">
        <v>243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</row>
    <row r="54" spans="1:14" s="119" customFormat="1" ht="54" x14ac:dyDescent="0.25">
      <c r="A54" s="131"/>
      <c r="B54" s="132"/>
      <c r="C54" s="132"/>
      <c r="D54" s="132"/>
      <c r="E54" s="132"/>
      <c r="F54" s="132"/>
      <c r="G54" s="132"/>
      <c r="H54" s="132"/>
      <c r="I54" s="135" t="s">
        <v>244</v>
      </c>
      <c r="J54" s="136">
        <v>0</v>
      </c>
      <c r="K54" s="136">
        <v>0</v>
      </c>
      <c r="L54" s="136">
        <v>0</v>
      </c>
      <c r="M54" s="136">
        <v>0</v>
      </c>
      <c r="N54" s="136">
        <v>0</v>
      </c>
    </row>
    <row r="55" spans="1:14" s="119" customFormat="1" ht="81" x14ac:dyDescent="0.25">
      <c r="A55" s="131"/>
      <c r="B55" s="132"/>
      <c r="C55" s="132"/>
      <c r="D55" s="132"/>
      <c r="E55" s="132"/>
      <c r="F55" s="132"/>
      <c r="G55" s="132"/>
      <c r="H55" s="132"/>
      <c r="I55" s="133" t="s">
        <v>318</v>
      </c>
      <c r="J55" s="134">
        <v>0</v>
      </c>
      <c r="K55" s="134">
        <v>0</v>
      </c>
      <c r="L55" s="134">
        <v>0</v>
      </c>
      <c r="M55" s="134">
        <v>0</v>
      </c>
      <c r="N55" s="134">
        <v>0</v>
      </c>
    </row>
    <row r="56" spans="1:14" s="119" customFormat="1" ht="67.5" x14ac:dyDescent="0.25">
      <c r="A56" s="131"/>
      <c r="B56" s="132"/>
      <c r="C56" s="132"/>
      <c r="D56" s="132"/>
      <c r="E56" s="132"/>
      <c r="F56" s="132"/>
      <c r="G56" s="132"/>
      <c r="H56" s="132"/>
      <c r="I56" s="135" t="s">
        <v>226</v>
      </c>
      <c r="J56" s="136">
        <v>0</v>
      </c>
      <c r="K56" s="136">
        <v>0</v>
      </c>
      <c r="L56" s="136">
        <v>0</v>
      </c>
      <c r="M56" s="136">
        <v>0</v>
      </c>
      <c r="N56" s="136">
        <v>0</v>
      </c>
    </row>
    <row r="57" spans="1:14" s="125" customFormat="1" ht="43.5" customHeight="1" x14ac:dyDescent="0.25">
      <c r="A57" s="244"/>
      <c r="B57" s="245"/>
      <c r="C57" s="245"/>
      <c r="D57" s="129" t="s">
        <v>322</v>
      </c>
      <c r="E57" s="246" t="s">
        <v>323</v>
      </c>
      <c r="F57" s="247"/>
      <c r="G57" s="247"/>
      <c r="H57" s="247"/>
      <c r="I57" s="248"/>
      <c r="J57" s="124">
        <f>+Հ4!H145</f>
        <v>524395.29999999993</v>
      </c>
      <c r="K57" s="124">
        <f>+Հ4!I145</f>
        <v>468459.3</v>
      </c>
      <c r="L57" s="124">
        <f>+Հ4!J145</f>
        <v>521896.8</v>
      </c>
      <c r="M57" s="124">
        <f>+Հ4!K145</f>
        <v>511834.7</v>
      </c>
      <c r="N57" s="124">
        <f>+Հ4!L145</f>
        <v>515548.10000000003</v>
      </c>
    </row>
    <row r="58" spans="1:14" s="125" customFormat="1" ht="40.5" customHeight="1" x14ac:dyDescent="0.25">
      <c r="A58" s="126"/>
      <c r="B58" s="130"/>
      <c r="C58" s="130"/>
      <c r="D58" s="130"/>
      <c r="E58" s="130"/>
      <c r="F58" s="242" t="s">
        <v>313</v>
      </c>
      <c r="G58" s="242"/>
      <c r="H58" s="242"/>
      <c r="I58" s="242"/>
      <c r="J58" s="242"/>
      <c r="K58" s="242"/>
      <c r="L58" s="242"/>
      <c r="M58" s="242"/>
      <c r="N58" s="242"/>
    </row>
    <row r="59" spans="1:14" s="125" customFormat="1" x14ac:dyDescent="0.25">
      <c r="A59" s="126"/>
      <c r="B59" s="130"/>
      <c r="C59" s="130"/>
      <c r="D59" s="130"/>
      <c r="E59" s="130"/>
      <c r="F59" s="130"/>
      <c r="G59" s="243" t="s">
        <v>310</v>
      </c>
      <c r="H59" s="243"/>
      <c r="I59" s="243"/>
      <c r="J59" s="243"/>
      <c r="K59" s="243"/>
      <c r="L59" s="243"/>
      <c r="M59" s="243"/>
      <c r="N59" s="243"/>
    </row>
    <row r="60" spans="1:14" s="125" customFormat="1" x14ac:dyDescent="0.25">
      <c r="A60" s="126"/>
      <c r="B60" s="130"/>
      <c r="C60" s="130"/>
      <c r="D60" s="130"/>
      <c r="E60" s="130"/>
      <c r="F60" s="130"/>
      <c r="G60" s="130"/>
      <c r="H60" s="242" t="s">
        <v>324</v>
      </c>
      <c r="I60" s="242"/>
      <c r="J60" s="242"/>
      <c r="K60" s="242"/>
      <c r="L60" s="242"/>
      <c r="M60" s="242"/>
      <c r="N60" s="242"/>
    </row>
    <row r="61" spans="1:14" s="119" customFormat="1" ht="54" x14ac:dyDescent="0.25">
      <c r="A61" s="131"/>
      <c r="B61" s="132"/>
      <c r="C61" s="132"/>
      <c r="D61" s="132"/>
      <c r="E61" s="132"/>
      <c r="F61" s="132"/>
      <c r="G61" s="132"/>
      <c r="H61" s="132"/>
      <c r="I61" s="133" t="s">
        <v>246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</row>
    <row r="62" spans="1:14" s="119" customFormat="1" ht="54" x14ac:dyDescent="0.25">
      <c r="A62" s="131"/>
      <c r="B62" s="132"/>
      <c r="C62" s="132"/>
      <c r="D62" s="132"/>
      <c r="E62" s="132"/>
      <c r="F62" s="132"/>
      <c r="G62" s="132"/>
      <c r="H62" s="132"/>
      <c r="I62" s="135" t="s">
        <v>247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</row>
    <row r="63" spans="1:14" s="119" customFormat="1" ht="54" x14ac:dyDescent="0.25">
      <c r="A63" s="131"/>
      <c r="B63" s="132"/>
      <c r="C63" s="132"/>
      <c r="D63" s="132"/>
      <c r="E63" s="132"/>
      <c r="F63" s="132"/>
      <c r="G63" s="132"/>
      <c r="H63" s="132"/>
      <c r="I63" s="135" t="s">
        <v>248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</row>
    <row r="64" spans="1:14" s="119" customFormat="1" ht="54" x14ac:dyDescent="0.25">
      <c r="A64" s="131"/>
      <c r="B64" s="132"/>
      <c r="C64" s="132"/>
      <c r="D64" s="132"/>
      <c r="E64" s="132"/>
      <c r="F64" s="132"/>
      <c r="G64" s="132"/>
      <c r="H64" s="132"/>
      <c r="I64" s="135" t="s">
        <v>249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</row>
    <row r="65" spans="1:14" s="119" customFormat="1" ht="81" x14ac:dyDescent="0.25">
      <c r="A65" s="131"/>
      <c r="B65" s="132"/>
      <c r="C65" s="132"/>
      <c r="D65" s="132"/>
      <c r="E65" s="132"/>
      <c r="F65" s="132"/>
      <c r="G65" s="132"/>
      <c r="H65" s="132"/>
      <c r="I65" s="133" t="s">
        <v>325</v>
      </c>
      <c r="J65" s="134">
        <v>0</v>
      </c>
      <c r="K65" s="134">
        <v>0</v>
      </c>
      <c r="L65" s="134">
        <v>0</v>
      </c>
      <c r="M65" s="134">
        <v>0</v>
      </c>
      <c r="N65" s="134">
        <v>0</v>
      </c>
    </row>
    <row r="66" spans="1:14" s="119" customFormat="1" ht="67.5" x14ac:dyDescent="0.25">
      <c r="A66" s="131"/>
      <c r="B66" s="132"/>
      <c r="C66" s="132"/>
      <c r="D66" s="132"/>
      <c r="E66" s="132"/>
      <c r="F66" s="132"/>
      <c r="G66" s="132"/>
      <c r="H66" s="132"/>
      <c r="I66" s="135" t="s">
        <v>326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</row>
    <row r="67" spans="1:14" s="125" customFormat="1" ht="43.5" customHeight="1" x14ac:dyDescent="0.25">
      <c r="A67" s="244"/>
      <c r="B67" s="245"/>
      <c r="C67" s="245"/>
      <c r="D67" s="129" t="s">
        <v>327</v>
      </c>
      <c r="E67" s="246" t="s">
        <v>328</v>
      </c>
      <c r="F67" s="247"/>
      <c r="G67" s="247"/>
      <c r="H67" s="247"/>
      <c r="I67" s="248"/>
      <c r="J67" s="124">
        <f>+Հ4!H179</f>
        <v>969859.24</v>
      </c>
      <c r="K67" s="124">
        <f>+Հ4!I179</f>
        <v>833715.79999999993</v>
      </c>
      <c r="L67" s="124">
        <f>+Հ4!J179</f>
        <v>1094043.5</v>
      </c>
      <c r="M67" s="124">
        <f>+Հ4!K179</f>
        <v>1102449.5999999999</v>
      </c>
      <c r="N67" s="124">
        <f>+Հ4!L179</f>
        <v>1110560.5</v>
      </c>
    </row>
    <row r="68" spans="1:14" s="125" customFormat="1" ht="40.5" customHeight="1" x14ac:dyDescent="0.25">
      <c r="A68" s="126"/>
      <c r="B68" s="130"/>
      <c r="C68" s="130"/>
      <c r="D68" s="130"/>
      <c r="E68" s="130"/>
      <c r="F68" s="242" t="s">
        <v>313</v>
      </c>
      <c r="G68" s="242"/>
      <c r="H68" s="242"/>
      <c r="I68" s="242"/>
      <c r="J68" s="242"/>
      <c r="K68" s="242"/>
      <c r="L68" s="242"/>
      <c r="M68" s="242"/>
      <c r="N68" s="242"/>
    </row>
    <row r="69" spans="1:14" s="125" customFormat="1" x14ac:dyDescent="0.25">
      <c r="A69" s="126"/>
      <c r="B69" s="130"/>
      <c r="C69" s="130"/>
      <c r="D69" s="130"/>
      <c r="E69" s="130"/>
      <c r="F69" s="130"/>
      <c r="G69" s="243" t="s">
        <v>310</v>
      </c>
      <c r="H69" s="243"/>
      <c r="I69" s="243"/>
      <c r="J69" s="243"/>
      <c r="K69" s="243"/>
      <c r="L69" s="243"/>
      <c r="M69" s="243"/>
      <c r="N69" s="243"/>
    </row>
    <row r="70" spans="1:14" s="125" customFormat="1" x14ac:dyDescent="0.25">
      <c r="A70" s="126"/>
      <c r="B70" s="130"/>
      <c r="C70" s="130"/>
      <c r="D70" s="130"/>
      <c r="E70" s="130"/>
      <c r="F70" s="130"/>
      <c r="G70" s="130"/>
      <c r="H70" s="242" t="s">
        <v>329</v>
      </c>
      <c r="I70" s="242"/>
      <c r="J70" s="242"/>
      <c r="K70" s="242"/>
      <c r="L70" s="242"/>
      <c r="M70" s="242"/>
      <c r="N70" s="242"/>
    </row>
    <row r="71" spans="1:14" s="119" customFormat="1" ht="54" x14ac:dyDescent="0.25">
      <c r="A71" s="131"/>
      <c r="B71" s="132"/>
      <c r="C71" s="132"/>
      <c r="D71" s="132"/>
      <c r="E71" s="132"/>
      <c r="F71" s="132"/>
      <c r="G71" s="132"/>
      <c r="H71" s="132"/>
      <c r="I71" s="133" t="s">
        <v>227</v>
      </c>
      <c r="J71" s="134">
        <v>0</v>
      </c>
      <c r="K71" s="134">
        <v>0</v>
      </c>
      <c r="L71" s="134">
        <v>0</v>
      </c>
      <c r="M71" s="134">
        <v>0</v>
      </c>
      <c r="N71" s="134">
        <v>0</v>
      </c>
    </row>
    <row r="72" spans="1:14" s="119" customFormat="1" ht="40.5" x14ac:dyDescent="0.25">
      <c r="A72" s="131"/>
      <c r="B72" s="132"/>
      <c r="C72" s="132"/>
      <c r="D72" s="132"/>
      <c r="E72" s="132"/>
      <c r="F72" s="132"/>
      <c r="G72" s="132"/>
      <c r="H72" s="132"/>
      <c r="I72" s="135" t="s">
        <v>250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</row>
    <row r="73" spans="1:14" s="119" customFormat="1" ht="27" x14ac:dyDescent="0.25">
      <c r="A73" s="131"/>
      <c r="B73" s="132"/>
      <c r="C73" s="132"/>
      <c r="D73" s="132"/>
      <c r="E73" s="132"/>
      <c r="F73" s="132"/>
      <c r="G73" s="132"/>
      <c r="H73" s="132"/>
      <c r="I73" s="135" t="s">
        <v>228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</row>
    <row r="74" spans="1:14" s="119" customFormat="1" ht="40.5" x14ac:dyDescent="0.25">
      <c r="A74" s="131"/>
      <c r="B74" s="132"/>
      <c r="C74" s="132"/>
      <c r="D74" s="132"/>
      <c r="E74" s="132"/>
      <c r="F74" s="132"/>
      <c r="G74" s="132"/>
      <c r="H74" s="132"/>
      <c r="I74" s="135" t="s">
        <v>245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</row>
    <row r="75" spans="1:14" s="119" customFormat="1" ht="54" x14ac:dyDescent="0.25">
      <c r="A75" s="131"/>
      <c r="B75" s="132"/>
      <c r="C75" s="132"/>
      <c r="D75" s="132"/>
      <c r="E75" s="132"/>
      <c r="F75" s="132"/>
      <c r="G75" s="132"/>
      <c r="H75" s="132"/>
      <c r="I75" s="133" t="s">
        <v>330</v>
      </c>
      <c r="J75" s="134">
        <v>0</v>
      </c>
      <c r="K75" s="134">
        <v>0</v>
      </c>
      <c r="L75" s="134">
        <v>0</v>
      </c>
      <c r="M75" s="134">
        <v>0</v>
      </c>
      <c r="N75" s="134">
        <v>0</v>
      </c>
    </row>
    <row r="76" spans="1:14" s="119" customFormat="1" ht="54" x14ac:dyDescent="0.25">
      <c r="A76" s="131"/>
      <c r="B76" s="132"/>
      <c r="C76" s="132"/>
      <c r="D76" s="132"/>
      <c r="E76" s="132"/>
      <c r="F76" s="132"/>
      <c r="G76" s="132"/>
      <c r="H76" s="132"/>
      <c r="I76" s="135" t="s">
        <v>331</v>
      </c>
      <c r="J76" s="136">
        <v>0</v>
      </c>
      <c r="K76" s="136">
        <v>0</v>
      </c>
      <c r="L76" s="136">
        <v>0</v>
      </c>
      <c r="M76" s="136">
        <v>0</v>
      </c>
      <c r="N76" s="136">
        <v>0</v>
      </c>
    </row>
    <row r="77" spans="1:14" s="125" customFormat="1" ht="43.5" customHeight="1" x14ac:dyDescent="0.25">
      <c r="A77" s="244"/>
      <c r="B77" s="245"/>
      <c r="C77" s="245"/>
      <c r="D77" s="129" t="s">
        <v>332</v>
      </c>
      <c r="E77" s="246" t="s">
        <v>333</v>
      </c>
      <c r="F77" s="247"/>
      <c r="G77" s="247"/>
      <c r="H77" s="247"/>
      <c r="I77" s="248"/>
      <c r="J77" s="124">
        <f>+Հ4!H213</f>
        <v>349741.83999999997</v>
      </c>
      <c r="K77" s="124">
        <f>+Հ4!I213</f>
        <v>350779.99999999994</v>
      </c>
      <c r="L77" s="124">
        <f>+Հ4!J213</f>
        <v>383003.2648</v>
      </c>
      <c r="M77" s="124">
        <f>+Հ4!K213</f>
        <v>382255.36479999992</v>
      </c>
      <c r="N77" s="124">
        <f>+Հ4!L213</f>
        <v>384862.2648</v>
      </c>
    </row>
    <row r="78" spans="1:14" s="125" customFormat="1" ht="40.5" customHeight="1" x14ac:dyDescent="0.25">
      <c r="A78" s="126"/>
      <c r="B78" s="130"/>
      <c r="C78" s="130"/>
      <c r="D78" s="130"/>
      <c r="E78" s="130"/>
      <c r="F78" s="242" t="s">
        <v>313</v>
      </c>
      <c r="G78" s="242"/>
      <c r="H78" s="242"/>
      <c r="I78" s="242"/>
      <c r="J78" s="242"/>
      <c r="K78" s="242"/>
      <c r="L78" s="242"/>
      <c r="M78" s="242"/>
      <c r="N78" s="242"/>
    </row>
    <row r="79" spans="1:14" s="125" customFormat="1" x14ac:dyDescent="0.25">
      <c r="A79" s="126"/>
      <c r="B79" s="130"/>
      <c r="C79" s="130"/>
      <c r="D79" s="130"/>
      <c r="E79" s="130"/>
      <c r="F79" s="130"/>
      <c r="G79" s="243" t="s">
        <v>310</v>
      </c>
      <c r="H79" s="243"/>
      <c r="I79" s="243"/>
      <c r="J79" s="243"/>
      <c r="K79" s="243"/>
      <c r="L79" s="243"/>
      <c r="M79" s="243"/>
      <c r="N79" s="243"/>
    </row>
    <row r="80" spans="1:14" s="125" customFormat="1" x14ac:dyDescent="0.25">
      <c r="A80" s="126"/>
      <c r="B80" s="130"/>
      <c r="C80" s="130"/>
      <c r="D80" s="130"/>
      <c r="E80" s="130"/>
      <c r="F80" s="130"/>
      <c r="G80" s="130"/>
      <c r="H80" s="242" t="s">
        <v>334</v>
      </c>
      <c r="I80" s="242"/>
      <c r="J80" s="242"/>
      <c r="K80" s="242"/>
      <c r="L80" s="242"/>
      <c r="M80" s="242"/>
      <c r="N80" s="242"/>
    </row>
    <row r="81" spans="1:14" s="119" customFormat="1" ht="54" x14ac:dyDescent="0.25">
      <c r="A81" s="131"/>
      <c r="B81" s="132"/>
      <c r="C81" s="132"/>
      <c r="D81" s="132"/>
      <c r="E81" s="132"/>
      <c r="F81" s="132"/>
      <c r="G81" s="132"/>
      <c r="H81" s="132"/>
      <c r="I81" s="133" t="s">
        <v>168</v>
      </c>
      <c r="J81" s="134">
        <v>0</v>
      </c>
      <c r="K81" s="134">
        <v>0</v>
      </c>
      <c r="L81" s="134">
        <v>0</v>
      </c>
      <c r="M81" s="134">
        <v>0</v>
      </c>
      <c r="N81" s="134">
        <v>0</v>
      </c>
    </row>
    <row r="82" spans="1:14" s="119" customFormat="1" ht="40.5" x14ac:dyDescent="0.25">
      <c r="A82" s="131"/>
      <c r="B82" s="132"/>
      <c r="C82" s="132"/>
      <c r="D82" s="132"/>
      <c r="E82" s="132"/>
      <c r="F82" s="132"/>
      <c r="G82" s="132"/>
      <c r="H82" s="132"/>
      <c r="I82" s="135" t="s">
        <v>169</v>
      </c>
      <c r="J82" s="136">
        <v>0</v>
      </c>
      <c r="K82" s="136">
        <v>0</v>
      </c>
      <c r="L82" s="136">
        <v>0</v>
      </c>
      <c r="M82" s="136">
        <v>0</v>
      </c>
      <c r="N82" s="136">
        <v>0</v>
      </c>
    </row>
    <row r="83" spans="1:14" s="119" customFormat="1" ht="27" x14ac:dyDescent="0.25">
      <c r="A83" s="131"/>
      <c r="B83" s="132"/>
      <c r="C83" s="132"/>
      <c r="D83" s="132"/>
      <c r="E83" s="132"/>
      <c r="F83" s="132"/>
      <c r="G83" s="132"/>
      <c r="H83" s="132"/>
      <c r="I83" s="135" t="s">
        <v>170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</row>
    <row r="84" spans="1:14" s="119" customFormat="1" ht="40.5" x14ac:dyDescent="0.25">
      <c r="A84" s="131"/>
      <c r="B84" s="132"/>
      <c r="C84" s="132"/>
      <c r="D84" s="132"/>
      <c r="E84" s="132"/>
      <c r="F84" s="132"/>
      <c r="G84" s="132"/>
      <c r="H84" s="132"/>
      <c r="I84" s="135" t="s">
        <v>171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</row>
    <row r="85" spans="1:14" s="119" customFormat="1" ht="40.5" x14ac:dyDescent="0.25">
      <c r="A85" s="131"/>
      <c r="B85" s="132"/>
      <c r="C85" s="132"/>
      <c r="D85" s="132"/>
      <c r="E85" s="132"/>
      <c r="F85" s="132"/>
      <c r="G85" s="132"/>
      <c r="H85" s="132"/>
      <c r="I85" s="133" t="s">
        <v>335</v>
      </c>
      <c r="J85" s="134">
        <v>0</v>
      </c>
      <c r="K85" s="134">
        <v>0</v>
      </c>
      <c r="L85" s="134">
        <v>0</v>
      </c>
      <c r="M85" s="134">
        <v>0</v>
      </c>
      <c r="N85" s="134">
        <v>0</v>
      </c>
    </row>
    <row r="86" spans="1:14" s="119" customFormat="1" ht="67.5" x14ac:dyDescent="0.25">
      <c r="A86" s="131"/>
      <c r="B86" s="132"/>
      <c r="C86" s="132"/>
      <c r="D86" s="132"/>
      <c r="E86" s="132"/>
      <c r="F86" s="132"/>
      <c r="G86" s="132"/>
      <c r="H86" s="132"/>
      <c r="I86" s="135" t="s">
        <v>336</v>
      </c>
      <c r="J86" s="136">
        <v>0</v>
      </c>
      <c r="K86" s="136">
        <v>0</v>
      </c>
      <c r="L86" s="136">
        <v>0</v>
      </c>
      <c r="M86" s="136">
        <v>0</v>
      </c>
      <c r="N86" s="136">
        <v>0</v>
      </c>
    </row>
    <row r="87" spans="1:14" s="119" customFormat="1" ht="54" x14ac:dyDescent="0.25">
      <c r="A87" s="131"/>
      <c r="B87" s="132"/>
      <c r="C87" s="132"/>
      <c r="D87" s="132"/>
      <c r="E87" s="132"/>
      <c r="F87" s="132"/>
      <c r="G87" s="132"/>
      <c r="H87" s="132"/>
      <c r="I87" s="133" t="s">
        <v>172</v>
      </c>
      <c r="J87" s="134">
        <v>0</v>
      </c>
      <c r="K87" s="134">
        <v>0</v>
      </c>
      <c r="L87" s="134">
        <v>0</v>
      </c>
      <c r="M87" s="134">
        <v>0</v>
      </c>
      <c r="N87" s="134">
        <v>0</v>
      </c>
    </row>
    <row r="88" spans="1:14" s="119" customFormat="1" ht="27" x14ac:dyDescent="0.25">
      <c r="A88" s="131"/>
      <c r="B88" s="132"/>
      <c r="C88" s="132"/>
      <c r="D88" s="132"/>
      <c r="E88" s="132"/>
      <c r="F88" s="132"/>
      <c r="G88" s="132"/>
      <c r="H88" s="132"/>
      <c r="I88" s="135" t="s">
        <v>173</v>
      </c>
      <c r="J88" s="136">
        <v>0</v>
      </c>
      <c r="K88" s="136">
        <v>0</v>
      </c>
      <c r="L88" s="136">
        <v>0</v>
      </c>
      <c r="M88" s="136">
        <v>0</v>
      </c>
      <c r="N88" s="136">
        <v>0</v>
      </c>
    </row>
    <row r="89" spans="1:14" s="119" customFormat="1" ht="27" x14ac:dyDescent="0.25">
      <c r="A89" s="131"/>
      <c r="B89" s="132"/>
      <c r="C89" s="132"/>
      <c r="D89" s="132"/>
      <c r="E89" s="132"/>
      <c r="F89" s="132"/>
      <c r="G89" s="132"/>
      <c r="H89" s="132"/>
      <c r="I89" s="135" t="s">
        <v>174</v>
      </c>
      <c r="J89" s="136">
        <v>0</v>
      </c>
      <c r="K89" s="136">
        <v>0</v>
      </c>
      <c r="L89" s="136">
        <v>0</v>
      </c>
      <c r="M89" s="136">
        <v>0</v>
      </c>
      <c r="N89" s="136">
        <v>0</v>
      </c>
    </row>
    <row r="90" spans="1:14" s="119" customFormat="1" ht="40.5" x14ac:dyDescent="0.25">
      <c r="A90" s="131"/>
      <c r="B90" s="132"/>
      <c r="C90" s="132"/>
      <c r="D90" s="132"/>
      <c r="E90" s="132"/>
      <c r="F90" s="132"/>
      <c r="G90" s="132"/>
      <c r="H90" s="132"/>
      <c r="I90" s="135" t="s">
        <v>175</v>
      </c>
      <c r="J90" s="136">
        <v>0</v>
      </c>
      <c r="K90" s="136">
        <v>0</v>
      </c>
      <c r="L90" s="136">
        <v>0</v>
      </c>
      <c r="M90" s="136">
        <v>0</v>
      </c>
      <c r="N90" s="136">
        <v>0</v>
      </c>
    </row>
    <row r="91" spans="1:14" s="119" customFormat="1" ht="40.5" x14ac:dyDescent="0.25">
      <c r="A91" s="131"/>
      <c r="B91" s="132"/>
      <c r="C91" s="132"/>
      <c r="D91" s="132"/>
      <c r="E91" s="132"/>
      <c r="F91" s="132"/>
      <c r="G91" s="132"/>
      <c r="H91" s="132"/>
      <c r="I91" s="133" t="s">
        <v>337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</row>
    <row r="92" spans="1:14" s="119" customFormat="1" ht="54" x14ac:dyDescent="0.25">
      <c r="A92" s="131"/>
      <c r="B92" s="132"/>
      <c r="C92" s="132"/>
      <c r="D92" s="132"/>
      <c r="E92" s="132"/>
      <c r="F92" s="132"/>
      <c r="G92" s="132"/>
      <c r="H92" s="132"/>
      <c r="I92" s="135" t="s">
        <v>338</v>
      </c>
      <c r="J92" s="136">
        <v>0</v>
      </c>
      <c r="K92" s="136">
        <v>0</v>
      </c>
      <c r="L92" s="136">
        <v>0</v>
      </c>
      <c r="M92" s="136">
        <v>0</v>
      </c>
      <c r="N92" s="136">
        <v>0</v>
      </c>
    </row>
    <row r="93" spans="1:14" s="119" customFormat="1" ht="27" x14ac:dyDescent="0.25">
      <c r="A93" s="131"/>
      <c r="B93" s="132"/>
      <c r="C93" s="132"/>
      <c r="D93" s="132"/>
      <c r="E93" s="132"/>
      <c r="F93" s="132"/>
      <c r="G93" s="132"/>
      <c r="H93" s="132"/>
      <c r="I93" s="133" t="s">
        <v>176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</row>
    <row r="94" spans="1:14" s="119" customFormat="1" ht="40.5" x14ac:dyDescent="0.25">
      <c r="A94" s="131"/>
      <c r="B94" s="132"/>
      <c r="C94" s="132"/>
      <c r="D94" s="132"/>
      <c r="E94" s="132"/>
      <c r="F94" s="132"/>
      <c r="G94" s="132"/>
      <c r="H94" s="132"/>
      <c r="I94" s="135" t="s">
        <v>177</v>
      </c>
      <c r="J94" s="136">
        <v>0</v>
      </c>
      <c r="K94" s="136">
        <v>0</v>
      </c>
      <c r="L94" s="136">
        <v>0</v>
      </c>
      <c r="M94" s="136">
        <v>0</v>
      </c>
      <c r="N94" s="136">
        <v>0</v>
      </c>
    </row>
    <row r="95" spans="1:14" s="119" customFormat="1" ht="40.5" x14ac:dyDescent="0.25">
      <c r="A95" s="131"/>
      <c r="B95" s="132"/>
      <c r="C95" s="132"/>
      <c r="D95" s="132"/>
      <c r="E95" s="132"/>
      <c r="F95" s="132"/>
      <c r="G95" s="132"/>
      <c r="H95" s="132"/>
      <c r="I95" s="135" t="s">
        <v>178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</row>
    <row r="96" spans="1:14" s="119" customFormat="1" ht="40.5" x14ac:dyDescent="0.25">
      <c r="A96" s="131"/>
      <c r="B96" s="132"/>
      <c r="C96" s="132"/>
      <c r="D96" s="132"/>
      <c r="E96" s="132"/>
      <c r="F96" s="132"/>
      <c r="G96" s="132"/>
      <c r="H96" s="132"/>
      <c r="I96" s="135" t="s">
        <v>179</v>
      </c>
      <c r="J96" s="136">
        <v>0</v>
      </c>
      <c r="K96" s="136">
        <v>0</v>
      </c>
      <c r="L96" s="136">
        <v>0</v>
      </c>
      <c r="M96" s="136">
        <v>0</v>
      </c>
      <c r="N96" s="136">
        <v>0</v>
      </c>
    </row>
    <row r="97" spans="1:14" s="119" customFormat="1" ht="54" x14ac:dyDescent="0.25">
      <c r="A97" s="131"/>
      <c r="B97" s="132"/>
      <c r="C97" s="132"/>
      <c r="D97" s="132"/>
      <c r="E97" s="132"/>
      <c r="F97" s="132"/>
      <c r="G97" s="132"/>
      <c r="H97" s="132"/>
      <c r="I97" s="133" t="s">
        <v>339</v>
      </c>
      <c r="J97" s="134">
        <v>0</v>
      </c>
      <c r="K97" s="134">
        <v>0</v>
      </c>
      <c r="L97" s="134">
        <v>0</v>
      </c>
      <c r="M97" s="134">
        <v>0</v>
      </c>
      <c r="N97" s="134">
        <v>0</v>
      </c>
    </row>
    <row r="98" spans="1:14" s="119" customFormat="1" ht="67.5" x14ac:dyDescent="0.25">
      <c r="A98" s="131"/>
      <c r="B98" s="132"/>
      <c r="C98" s="132"/>
      <c r="D98" s="132"/>
      <c r="E98" s="132"/>
      <c r="F98" s="132"/>
      <c r="G98" s="132"/>
      <c r="H98" s="132"/>
      <c r="I98" s="135" t="s">
        <v>340</v>
      </c>
      <c r="J98" s="136">
        <v>0</v>
      </c>
      <c r="K98" s="136">
        <v>0</v>
      </c>
      <c r="L98" s="136">
        <v>0</v>
      </c>
      <c r="M98" s="136">
        <v>0</v>
      </c>
      <c r="N98" s="136">
        <v>0</v>
      </c>
    </row>
    <row r="99" spans="1:14" s="119" customFormat="1" ht="54" x14ac:dyDescent="0.25">
      <c r="A99" s="131"/>
      <c r="B99" s="132"/>
      <c r="C99" s="132"/>
      <c r="D99" s="132"/>
      <c r="E99" s="132"/>
      <c r="F99" s="132"/>
      <c r="G99" s="132"/>
      <c r="H99" s="132"/>
      <c r="I99" s="133" t="s">
        <v>180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</row>
    <row r="100" spans="1:14" s="119" customFormat="1" ht="54" x14ac:dyDescent="0.25">
      <c r="A100" s="131"/>
      <c r="B100" s="132"/>
      <c r="C100" s="132"/>
      <c r="D100" s="132"/>
      <c r="E100" s="132"/>
      <c r="F100" s="132"/>
      <c r="G100" s="132"/>
      <c r="H100" s="132"/>
      <c r="I100" s="135" t="s">
        <v>181</v>
      </c>
      <c r="J100" s="136">
        <v>0</v>
      </c>
      <c r="K100" s="136">
        <v>0</v>
      </c>
      <c r="L100" s="136">
        <v>0</v>
      </c>
      <c r="M100" s="136">
        <v>0</v>
      </c>
      <c r="N100" s="136">
        <v>0</v>
      </c>
    </row>
    <row r="101" spans="1:14" s="119" customFormat="1" ht="54" x14ac:dyDescent="0.25">
      <c r="A101" s="131"/>
      <c r="B101" s="132"/>
      <c r="C101" s="132"/>
      <c r="D101" s="132"/>
      <c r="E101" s="132"/>
      <c r="F101" s="132"/>
      <c r="G101" s="132"/>
      <c r="H101" s="132"/>
      <c r="I101" s="135" t="s">
        <v>182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</row>
    <row r="102" spans="1:14" s="119" customFormat="1" ht="54" x14ac:dyDescent="0.25">
      <c r="A102" s="131"/>
      <c r="B102" s="132"/>
      <c r="C102" s="132"/>
      <c r="D102" s="132"/>
      <c r="E102" s="132"/>
      <c r="F102" s="132"/>
      <c r="G102" s="132"/>
      <c r="H102" s="132"/>
      <c r="I102" s="135" t="s">
        <v>183</v>
      </c>
      <c r="J102" s="136">
        <v>0</v>
      </c>
      <c r="K102" s="136">
        <v>0</v>
      </c>
      <c r="L102" s="136">
        <v>0</v>
      </c>
      <c r="M102" s="136">
        <v>0</v>
      </c>
      <c r="N102" s="136">
        <v>0</v>
      </c>
    </row>
    <row r="103" spans="1:14" s="119" customFormat="1" ht="67.5" x14ac:dyDescent="0.25">
      <c r="A103" s="131"/>
      <c r="B103" s="132"/>
      <c r="C103" s="132"/>
      <c r="D103" s="132"/>
      <c r="E103" s="132"/>
      <c r="F103" s="132"/>
      <c r="G103" s="132"/>
      <c r="H103" s="132"/>
      <c r="I103" s="133" t="s">
        <v>341</v>
      </c>
      <c r="J103" s="134">
        <v>0</v>
      </c>
      <c r="K103" s="134">
        <v>0</v>
      </c>
      <c r="L103" s="134">
        <v>0</v>
      </c>
      <c r="M103" s="134">
        <v>0</v>
      </c>
      <c r="N103" s="134">
        <v>0</v>
      </c>
    </row>
    <row r="104" spans="1:14" s="125" customFormat="1" ht="54.75" customHeight="1" x14ac:dyDescent="0.25">
      <c r="A104" s="244"/>
      <c r="B104" s="245"/>
      <c r="C104" s="245"/>
      <c r="D104" s="129" t="s">
        <v>342</v>
      </c>
      <c r="E104" s="246" t="s">
        <v>343</v>
      </c>
      <c r="F104" s="247"/>
      <c r="G104" s="247"/>
      <c r="H104" s="247"/>
      <c r="I104" s="248"/>
      <c r="J104" s="124">
        <f>+Հ4!H247</f>
        <v>579115.86</v>
      </c>
      <c r="K104" s="124">
        <f>+Հ4!I247</f>
        <v>532646.10000000009</v>
      </c>
      <c r="L104" s="124">
        <f>+Հ4!J247</f>
        <v>574029.4</v>
      </c>
      <c r="M104" s="124">
        <f>+Հ4!K247</f>
        <v>578836.69999999995</v>
      </c>
      <c r="N104" s="124">
        <f>+Հ4!L247</f>
        <v>584674.5</v>
      </c>
    </row>
    <row r="105" spans="1:14" s="125" customFormat="1" ht="40.5" customHeight="1" x14ac:dyDescent="0.25">
      <c r="A105" s="126"/>
      <c r="B105" s="130"/>
      <c r="C105" s="130"/>
      <c r="D105" s="130"/>
      <c r="E105" s="130"/>
      <c r="F105" s="242" t="s">
        <v>313</v>
      </c>
      <c r="G105" s="242"/>
      <c r="H105" s="242"/>
      <c r="I105" s="242"/>
      <c r="J105" s="242"/>
      <c r="K105" s="242"/>
      <c r="L105" s="242"/>
      <c r="M105" s="242"/>
      <c r="N105" s="242"/>
    </row>
    <row r="106" spans="1:14" s="125" customFormat="1" x14ac:dyDescent="0.25">
      <c r="A106" s="126"/>
      <c r="B106" s="130"/>
      <c r="C106" s="130"/>
      <c r="D106" s="130"/>
      <c r="E106" s="130"/>
      <c r="F106" s="130"/>
      <c r="G106" s="243" t="s">
        <v>310</v>
      </c>
      <c r="H106" s="243"/>
      <c r="I106" s="243"/>
      <c r="J106" s="243"/>
      <c r="K106" s="243"/>
      <c r="L106" s="243"/>
      <c r="M106" s="243"/>
      <c r="N106" s="243"/>
    </row>
    <row r="107" spans="1:14" s="125" customFormat="1" x14ac:dyDescent="0.25">
      <c r="A107" s="126"/>
      <c r="B107" s="130"/>
      <c r="C107" s="130"/>
      <c r="D107" s="130"/>
      <c r="E107" s="130"/>
      <c r="F107" s="130"/>
      <c r="G107" s="130"/>
      <c r="H107" s="242" t="s">
        <v>344</v>
      </c>
      <c r="I107" s="242"/>
      <c r="J107" s="242"/>
      <c r="K107" s="242"/>
      <c r="L107" s="242"/>
      <c r="M107" s="242"/>
      <c r="N107" s="242"/>
    </row>
    <row r="108" spans="1:14" s="119" customFormat="1" ht="54" x14ac:dyDescent="0.25">
      <c r="A108" s="131"/>
      <c r="B108" s="132"/>
      <c r="C108" s="132"/>
      <c r="D108" s="132"/>
      <c r="E108" s="132"/>
      <c r="F108" s="132"/>
      <c r="G108" s="132"/>
      <c r="H108" s="132"/>
      <c r="I108" s="133" t="s">
        <v>168</v>
      </c>
      <c r="J108" s="134">
        <v>0</v>
      </c>
      <c r="K108" s="134">
        <v>0</v>
      </c>
      <c r="L108" s="134">
        <v>0</v>
      </c>
      <c r="M108" s="134">
        <v>0</v>
      </c>
      <c r="N108" s="134">
        <v>0</v>
      </c>
    </row>
    <row r="109" spans="1:14" s="119" customFormat="1" ht="40.5" x14ac:dyDescent="0.25">
      <c r="A109" s="131"/>
      <c r="B109" s="132"/>
      <c r="C109" s="132"/>
      <c r="D109" s="132"/>
      <c r="E109" s="132"/>
      <c r="F109" s="132"/>
      <c r="G109" s="132"/>
      <c r="H109" s="132"/>
      <c r="I109" s="135" t="s">
        <v>169</v>
      </c>
      <c r="J109" s="136">
        <v>0</v>
      </c>
      <c r="K109" s="136">
        <v>0</v>
      </c>
      <c r="L109" s="136">
        <v>0</v>
      </c>
      <c r="M109" s="136">
        <v>0</v>
      </c>
      <c r="N109" s="136">
        <v>0</v>
      </c>
    </row>
    <row r="110" spans="1:14" s="119" customFormat="1" ht="27" x14ac:dyDescent="0.25">
      <c r="A110" s="131"/>
      <c r="B110" s="132"/>
      <c r="C110" s="132"/>
      <c r="D110" s="132"/>
      <c r="E110" s="132"/>
      <c r="F110" s="132"/>
      <c r="G110" s="132"/>
      <c r="H110" s="132"/>
      <c r="I110" s="135" t="s">
        <v>170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</row>
    <row r="111" spans="1:14" s="119" customFormat="1" ht="40.5" x14ac:dyDescent="0.25">
      <c r="A111" s="131"/>
      <c r="B111" s="132"/>
      <c r="C111" s="132"/>
      <c r="D111" s="132"/>
      <c r="E111" s="132"/>
      <c r="F111" s="132"/>
      <c r="G111" s="132"/>
      <c r="H111" s="132"/>
      <c r="I111" s="135" t="s">
        <v>171</v>
      </c>
      <c r="J111" s="136">
        <v>0</v>
      </c>
      <c r="K111" s="136">
        <v>0</v>
      </c>
      <c r="L111" s="136">
        <v>0</v>
      </c>
      <c r="M111" s="136">
        <v>0</v>
      </c>
      <c r="N111" s="136">
        <v>0</v>
      </c>
    </row>
    <row r="112" spans="1:14" s="119" customFormat="1" ht="40.5" x14ac:dyDescent="0.25">
      <c r="A112" s="131"/>
      <c r="B112" s="132"/>
      <c r="C112" s="132"/>
      <c r="D112" s="132"/>
      <c r="E112" s="132"/>
      <c r="F112" s="132"/>
      <c r="G112" s="132"/>
      <c r="H112" s="132"/>
      <c r="I112" s="133" t="s">
        <v>335</v>
      </c>
      <c r="J112" s="134">
        <v>0</v>
      </c>
      <c r="K112" s="134">
        <v>0</v>
      </c>
      <c r="L112" s="134">
        <v>0</v>
      </c>
      <c r="M112" s="134">
        <v>0</v>
      </c>
      <c r="N112" s="134">
        <v>0</v>
      </c>
    </row>
    <row r="113" spans="1:14" s="119" customFormat="1" ht="67.5" x14ac:dyDescent="0.25">
      <c r="A113" s="131"/>
      <c r="B113" s="132"/>
      <c r="C113" s="132"/>
      <c r="D113" s="132"/>
      <c r="E113" s="132"/>
      <c r="F113" s="132"/>
      <c r="G113" s="132"/>
      <c r="H113" s="132"/>
      <c r="I113" s="135" t="s">
        <v>336</v>
      </c>
      <c r="J113" s="136">
        <v>0</v>
      </c>
      <c r="K113" s="136">
        <v>0</v>
      </c>
      <c r="L113" s="136">
        <v>0</v>
      </c>
      <c r="M113" s="136">
        <v>0</v>
      </c>
      <c r="N113" s="136">
        <v>0</v>
      </c>
    </row>
    <row r="114" spans="1:14" s="119" customFormat="1" ht="54" x14ac:dyDescent="0.25">
      <c r="A114" s="131"/>
      <c r="B114" s="132"/>
      <c r="C114" s="132"/>
      <c r="D114" s="132"/>
      <c r="E114" s="132"/>
      <c r="F114" s="132"/>
      <c r="G114" s="132"/>
      <c r="H114" s="132"/>
      <c r="I114" s="133" t="s">
        <v>172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</row>
    <row r="115" spans="1:14" s="119" customFormat="1" ht="27" x14ac:dyDescent="0.25">
      <c r="A115" s="131"/>
      <c r="B115" s="132"/>
      <c r="C115" s="132"/>
      <c r="D115" s="132"/>
      <c r="E115" s="132"/>
      <c r="F115" s="132"/>
      <c r="G115" s="132"/>
      <c r="H115" s="132"/>
      <c r="I115" s="135" t="s">
        <v>173</v>
      </c>
      <c r="J115" s="136">
        <v>0</v>
      </c>
      <c r="K115" s="136">
        <v>0</v>
      </c>
      <c r="L115" s="136">
        <v>0</v>
      </c>
      <c r="M115" s="136">
        <v>0</v>
      </c>
      <c r="N115" s="136">
        <v>0</v>
      </c>
    </row>
    <row r="116" spans="1:14" s="119" customFormat="1" ht="27" x14ac:dyDescent="0.25">
      <c r="A116" s="131"/>
      <c r="B116" s="132"/>
      <c r="C116" s="132"/>
      <c r="D116" s="132"/>
      <c r="E116" s="132"/>
      <c r="F116" s="132"/>
      <c r="G116" s="132"/>
      <c r="H116" s="132"/>
      <c r="I116" s="135" t="s">
        <v>174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</row>
    <row r="117" spans="1:14" s="119" customFormat="1" ht="40.5" x14ac:dyDescent="0.25">
      <c r="A117" s="131"/>
      <c r="B117" s="132"/>
      <c r="C117" s="132"/>
      <c r="D117" s="132"/>
      <c r="E117" s="132"/>
      <c r="F117" s="132"/>
      <c r="G117" s="132"/>
      <c r="H117" s="132"/>
      <c r="I117" s="135" t="s">
        <v>175</v>
      </c>
      <c r="J117" s="136">
        <v>0</v>
      </c>
      <c r="K117" s="136">
        <v>0</v>
      </c>
      <c r="L117" s="136">
        <v>0</v>
      </c>
      <c r="M117" s="136">
        <v>0</v>
      </c>
      <c r="N117" s="136">
        <v>0</v>
      </c>
    </row>
    <row r="118" spans="1:14" s="119" customFormat="1" ht="40.5" x14ac:dyDescent="0.25">
      <c r="A118" s="131"/>
      <c r="B118" s="132"/>
      <c r="C118" s="132"/>
      <c r="D118" s="132"/>
      <c r="E118" s="132"/>
      <c r="F118" s="132"/>
      <c r="G118" s="132"/>
      <c r="H118" s="132"/>
      <c r="I118" s="133" t="s">
        <v>337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</row>
    <row r="119" spans="1:14" s="119" customFormat="1" ht="54" x14ac:dyDescent="0.25">
      <c r="A119" s="131"/>
      <c r="B119" s="132"/>
      <c r="C119" s="132"/>
      <c r="D119" s="132"/>
      <c r="E119" s="132"/>
      <c r="F119" s="132"/>
      <c r="G119" s="132"/>
      <c r="H119" s="132"/>
      <c r="I119" s="135" t="s">
        <v>338</v>
      </c>
      <c r="J119" s="136">
        <v>0</v>
      </c>
      <c r="K119" s="136">
        <v>0</v>
      </c>
      <c r="L119" s="136">
        <v>0</v>
      </c>
      <c r="M119" s="136">
        <v>0</v>
      </c>
      <c r="N119" s="136">
        <v>0</v>
      </c>
    </row>
    <row r="120" spans="1:14" s="119" customFormat="1" ht="27" x14ac:dyDescent="0.25">
      <c r="A120" s="131"/>
      <c r="B120" s="132"/>
      <c r="C120" s="132"/>
      <c r="D120" s="132"/>
      <c r="E120" s="132"/>
      <c r="F120" s="132"/>
      <c r="G120" s="132"/>
      <c r="H120" s="132"/>
      <c r="I120" s="133" t="s">
        <v>176</v>
      </c>
      <c r="J120" s="134">
        <v>0</v>
      </c>
      <c r="K120" s="134">
        <v>0</v>
      </c>
      <c r="L120" s="134">
        <v>0</v>
      </c>
      <c r="M120" s="134">
        <v>0</v>
      </c>
      <c r="N120" s="134">
        <v>0</v>
      </c>
    </row>
    <row r="121" spans="1:14" s="119" customFormat="1" ht="40.5" x14ac:dyDescent="0.25">
      <c r="A121" s="131"/>
      <c r="B121" s="132"/>
      <c r="C121" s="132"/>
      <c r="D121" s="132"/>
      <c r="E121" s="132"/>
      <c r="F121" s="132"/>
      <c r="G121" s="132"/>
      <c r="H121" s="132"/>
      <c r="I121" s="135" t="s">
        <v>177</v>
      </c>
      <c r="J121" s="136">
        <v>0</v>
      </c>
      <c r="K121" s="136">
        <v>0</v>
      </c>
      <c r="L121" s="136">
        <v>0</v>
      </c>
      <c r="M121" s="136">
        <v>0</v>
      </c>
      <c r="N121" s="136">
        <v>0</v>
      </c>
    </row>
    <row r="122" spans="1:14" s="119" customFormat="1" ht="40.5" x14ac:dyDescent="0.25">
      <c r="A122" s="131"/>
      <c r="B122" s="132"/>
      <c r="C122" s="132"/>
      <c r="D122" s="132"/>
      <c r="E122" s="132"/>
      <c r="F122" s="132"/>
      <c r="G122" s="132"/>
      <c r="H122" s="132"/>
      <c r="I122" s="135" t="s">
        <v>178</v>
      </c>
      <c r="J122" s="136">
        <v>0</v>
      </c>
      <c r="K122" s="136">
        <v>0</v>
      </c>
      <c r="L122" s="136">
        <v>0</v>
      </c>
      <c r="M122" s="136">
        <v>0</v>
      </c>
      <c r="N122" s="136">
        <v>0</v>
      </c>
    </row>
    <row r="123" spans="1:14" s="119" customFormat="1" ht="40.5" x14ac:dyDescent="0.25">
      <c r="A123" s="131"/>
      <c r="B123" s="132"/>
      <c r="C123" s="132"/>
      <c r="D123" s="132"/>
      <c r="E123" s="132"/>
      <c r="F123" s="132"/>
      <c r="G123" s="132"/>
      <c r="H123" s="132"/>
      <c r="I123" s="135" t="s">
        <v>179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</row>
    <row r="124" spans="1:14" s="119" customFormat="1" ht="54" x14ac:dyDescent="0.25">
      <c r="A124" s="131"/>
      <c r="B124" s="132"/>
      <c r="C124" s="132"/>
      <c r="D124" s="132"/>
      <c r="E124" s="132"/>
      <c r="F124" s="132"/>
      <c r="G124" s="132"/>
      <c r="H124" s="132"/>
      <c r="I124" s="133" t="s">
        <v>339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</row>
    <row r="125" spans="1:14" s="119" customFormat="1" ht="67.5" x14ac:dyDescent="0.25">
      <c r="A125" s="131"/>
      <c r="B125" s="132"/>
      <c r="C125" s="132"/>
      <c r="D125" s="132"/>
      <c r="E125" s="132"/>
      <c r="F125" s="132"/>
      <c r="G125" s="132"/>
      <c r="H125" s="132"/>
      <c r="I125" s="135" t="s">
        <v>340</v>
      </c>
      <c r="J125" s="136">
        <v>0</v>
      </c>
      <c r="K125" s="136">
        <v>0</v>
      </c>
      <c r="L125" s="136">
        <v>0</v>
      </c>
      <c r="M125" s="136">
        <v>0</v>
      </c>
      <c r="N125" s="136">
        <v>0</v>
      </c>
    </row>
    <row r="126" spans="1:14" s="119" customFormat="1" ht="54" x14ac:dyDescent="0.25">
      <c r="A126" s="131"/>
      <c r="B126" s="132"/>
      <c r="C126" s="132"/>
      <c r="D126" s="132"/>
      <c r="E126" s="132"/>
      <c r="F126" s="132"/>
      <c r="G126" s="132"/>
      <c r="H126" s="132"/>
      <c r="I126" s="133" t="s">
        <v>180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</row>
    <row r="127" spans="1:14" s="119" customFormat="1" ht="54" x14ac:dyDescent="0.25">
      <c r="A127" s="131"/>
      <c r="B127" s="132"/>
      <c r="C127" s="132"/>
      <c r="D127" s="132"/>
      <c r="E127" s="132"/>
      <c r="F127" s="132"/>
      <c r="G127" s="132"/>
      <c r="H127" s="132"/>
      <c r="I127" s="135" t="s">
        <v>181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</row>
    <row r="128" spans="1:14" s="119" customFormat="1" ht="54" x14ac:dyDescent="0.25">
      <c r="A128" s="131"/>
      <c r="B128" s="132"/>
      <c r="C128" s="132"/>
      <c r="D128" s="132"/>
      <c r="E128" s="132"/>
      <c r="F128" s="132"/>
      <c r="G128" s="132"/>
      <c r="H128" s="132"/>
      <c r="I128" s="135" t="s">
        <v>182</v>
      </c>
      <c r="J128" s="136">
        <v>0</v>
      </c>
      <c r="K128" s="136">
        <v>0</v>
      </c>
      <c r="L128" s="136">
        <v>0</v>
      </c>
      <c r="M128" s="136">
        <v>0</v>
      </c>
      <c r="N128" s="136">
        <v>0</v>
      </c>
    </row>
    <row r="129" spans="1:14" s="119" customFormat="1" ht="54" x14ac:dyDescent="0.25">
      <c r="A129" s="131"/>
      <c r="B129" s="132"/>
      <c r="C129" s="132"/>
      <c r="D129" s="132"/>
      <c r="E129" s="132"/>
      <c r="F129" s="132"/>
      <c r="G129" s="132"/>
      <c r="H129" s="132"/>
      <c r="I129" s="135" t="s">
        <v>183</v>
      </c>
      <c r="J129" s="136">
        <v>0</v>
      </c>
      <c r="K129" s="136">
        <v>0</v>
      </c>
      <c r="L129" s="136">
        <v>0</v>
      </c>
      <c r="M129" s="136">
        <v>0</v>
      </c>
      <c r="N129" s="136">
        <v>0</v>
      </c>
    </row>
    <row r="130" spans="1:14" s="119" customFormat="1" ht="67.5" x14ac:dyDescent="0.25">
      <c r="A130" s="131"/>
      <c r="B130" s="132"/>
      <c r="C130" s="132"/>
      <c r="D130" s="132"/>
      <c r="E130" s="132"/>
      <c r="F130" s="132"/>
      <c r="G130" s="132"/>
      <c r="H130" s="132"/>
      <c r="I130" s="133" t="s">
        <v>341</v>
      </c>
      <c r="J130" s="134">
        <v>0</v>
      </c>
      <c r="K130" s="134">
        <v>0</v>
      </c>
      <c r="L130" s="134">
        <v>0</v>
      </c>
      <c r="M130" s="134">
        <v>0</v>
      </c>
      <c r="N130" s="134">
        <v>0</v>
      </c>
    </row>
    <row r="131" spans="1:14" s="125" customFormat="1" ht="54.75" customHeight="1" x14ac:dyDescent="0.25">
      <c r="A131" s="244"/>
      <c r="B131" s="245"/>
      <c r="C131" s="245"/>
      <c r="D131" s="129" t="s">
        <v>345</v>
      </c>
      <c r="E131" s="246" t="s">
        <v>346</v>
      </c>
      <c r="F131" s="247"/>
      <c r="G131" s="247"/>
      <c r="H131" s="247"/>
      <c r="I131" s="248"/>
      <c r="J131" s="124">
        <f>+Հ4!H281</f>
        <v>468918.26999999996</v>
      </c>
      <c r="K131" s="124">
        <f>+Հ4!I281</f>
        <v>455612.9</v>
      </c>
      <c r="L131" s="124">
        <f>+Հ4!J281</f>
        <v>500993.75199999992</v>
      </c>
      <c r="M131" s="124">
        <f>+Հ4!K281</f>
        <v>504167.75199999998</v>
      </c>
      <c r="N131" s="124">
        <f>+Հ4!L281</f>
        <v>507543.25199999992</v>
      </c>
    </row>
    <row r="132" spans="1:14" s="125" customFormat="1" ht="40.5" customHeight="1" x14ac:dyDescent="0.25">
      <c r="A132" s="126"/>
      <c r="B132" s="130"/>
      <c r="C132" s="130"/>
      <c r="D132" s="130"/>
      <c r="E132" s="130"/>
      <c r="F132" s="242" t="s">
        <v>313</v>
      </c>
      <c r="G132" s="242"/>
      <c r="H132" s="242"/>
      <c r="I132" s="242"/>
      <c r="J132" s="242"/>
      <c r="K132" s="242"/>
      <c r="L132" s="242"/>
      <c r="M132" s="242"/>
      <c r="N132" s="242"/>
    </row>
    <row r="133" spans="1:14" s="125" customFormat="1" x14ac:dyDescent="0.25">
      <c r="A133" s="126"/>
      <c r="B133" s="130"/>
      <c r="C133" s="130"/>
      <c r="D133" s="130"/>
      <c r="E133" s="130"/>
      <c r="F133" s="130"/>
      <c r="G133" s="243" t="s">
        <v>310</v>
      </c>
      <c r="H133" s="243"/>
      <c r="I133" s="243"/>
      <c r="J133" s="243"/>
      <c r="K133" s="243"/>
      <c r="L133" s="243"/>
      <c r="M133" s="243"/>
      <c r="N133" s="243"/>
    </row>
    <row r="134" spans="1:14" s="125" customFormat="1" x14ac:dyDescent="0.25">
      <c r="A134" s="126"/>
      <c r="B134" s="130"/>
      <c r="C134" s="130"/>
      <c r="D134" s="130"/>
      <c r="E134" s="130"/>
      <c r="F134" s="130"/>
      <c r="G134" s="130"/>
      <c r="H134" s="242" t="s">
        <v>347</v>
      </c>
      <c r="I134" s="242"/>
      <c r="J134" s="242"/>
      <c r="K134" s="242"/>
      <c r="L134" s="242"/>
      <c r="M134" s="242"/>
      <c r="N134" s="242"/>
    </row>
    <row r="135" spans="1:14" s="119" customFormat="1" ht="54" x14ac:dyDescent="0.25">
      <c r="A135" s="131"/>
      <c r="B135" s="132"/>
      <c r="C135" s="132"/>
      <c r="D135" s="132"/>
      <c r="E135" s="132"/>
      <c r="F135" s="132"/>
      <c r="G135" s="132"/>
      <c r="H135" s="132"/>
      <c r="I135" s="133" t="s">
        <v>168</v>
      </c>
      <c r="J135" s="134">
        <v>0</v>
      </c>
      <c r="K135" s="134">
        <v>0</v>
      </c>
      <c r="L135" s="134">
        <v>0</v>
      </c>
      <c r="M135" s="134">
        <v>0</v>
      </c>
      <c r="N135" s="134">
        <v>0</v>
      </c>
    </row>
    <row r="136" spans="1:14" s="119" customFormat="1" ht="40.5" x14ac:dyDescent="0.25">
      <c r="A136" s="131"/>
      <c r="B136" s="132"/>
      <c r="C136" s="132"/>
      <c r="D136" s="132"/>
      <c r="E136" s="132"/>
      <c r="F136" s="132"/>
      <c r="G136" s="132"/>
      <c r="H136" s="132"/>
      <c r="I136" s="135" t="s">
        <v>169</v>
      </c>
      <c r="J136" s="136">
        <v>0</v>
      </c>
      <c r="K136" s="136">
        <v>0</v>
      </c>
      <c r="L136" s="136">
        <v>0</v>
      </c>
      <c r="M136" s="136">
        <v>0</v>
      </c>
      <c r="N136" s="136">
        <v>0</v>
      </c>
    </row>
    <row r="137" spans="1:14" s="119" customFormat="1" ht="27" x14ac:dyDescent="0.25">
      <c r="A137" s="131"/>
      <c r="B137" s="132"/>
      <c r="C137" s="132"/>
      <c r="D137" s="132"/>
      <c r="E137" s="132"/>
      <c r="F137" s="132"/>
      <c r="G137" s="132"/>
      <c r="H137" s="132"/>
      <c r="I137" s="135" t="s">
        <v>170</v>
      </c>
      <c r="J137" s="136">
        <v>0</v>
      </c>
      <c r="K137" s="136">
        <v>0</v>
      </c>
      <c r="L137" s="136">
        <v>0</v>
      </c>
      <c r="M137" s="136">
        <v>0</v>
      </c>
      <c r="N137" s="136">
        <v>0</v>
      </c>
    </row>
    <row r="138" spans="1:14" s="119" customFormat="1" ht="40.5" x14ac:dyDescent="0.25">
      <c r="A138" s="131"/>
      <c r="B138" s="132"/>
      <c r="C138" s="132"/>
      <c r="D138" s="132"/>
      <c r="E138" s="132"/>
      <c r="F138" s="132"/>
      <c r="G138" s="132"/>
      <c r="H138" s="132"/>
      <c r="I138" s="135" t="s">
        <v>171</v>
      </c>
      <c r="J138" s="136">
        <v>0</v>
      </c>
      <c r="K138" s="136">
        <v>0</v>
      </c>
      <c r="L138" s="136">
        <v>0</v>
      </c>
      <c r="M138" s="136">
        <v>0</v>
      </c>
      <c r="N138" s="136">
        <v>0</v>
      </c>
    </row>
    <row r="139" spans="1:14" s="119" customFormat="1" ht="67.5" x14ac:dyDescent="0.25">
      <c r="A139" s="131"/>
      <c r="B139" s="132"/>
      <c r="C139" s="132"/>
      <c r="D139" s="132"/>
      <c r="E139" s="132"/>
      <c r="F139" s="132"/>
      <c r="G139" s="132"/>
      <c r="H139" s="132"/>
      <c r="I139" s="133" t="s">
        <v>336</v>
      </c>
      <c r="J139" s="134">
        <v>0</v>
      </c>
      <c r="K139" s="134">
        <v>0</v>
      </c>
      <c r="L139" s="134">
        <v>0</v>
      </c>
      <c r="M139" s="134">
        <v>0</v>
      </c>
      <c r="N139" s="134">
        <v>0</v>
      </c>
    </row>
    <row r="140" spans="1:14" s="119" customFormat="1" ht="40.5" x14ac:dyDescent="0.25">
      <c r="A140" s="131"/>
      <c r="B140" s="132"/>
      <c r="C140" s="132"/>
      <c r="D140" s="132"/>
      <c r="E140" s="132"/>
      <c r="F140" s="132"/>
      <c r="G140" s="132"/>
      <c r="H140" s="132"/>
      <c r="I140" s="135" t="s">
        <v>335</v>
      </c>
      <c r="J140" s="136">
        <v>0</v>
      </c>
      <c r="K140" s="136">
        <v>0</v>
      </c>
      <c r="L140" s="136">
        <v>0</v>
      </c>
      <c r="M140" s="136">
        <v>0</v>
      </c>
      <c r="N140" s="136">
        <v>0</v>
      </c>
    </row>
    <row r="141" spans="1:14" s="119" customFormat="1" ht="67.5" x14ac:dyDescent="0.25">
      <c r="A141" s="131"/>
      <c r="B141" s="132"/>
      <c r="C141" s="132"/>
      <c r="D141" s="132"/>
      <c r="E141" s="132"/>
      <c r="F141" s="132"/>
      <c r="G141" s="132"/>
      <c r="H141" s="132"/>
      <c r="I141" s="133" t="s">
        <v>336</v>
      </c>
      <c r="J141" s="134">
        <v>0</v>
      </c>
      <c r="K141" s="134">
        <v>0</v>
      </c>
      <c r="L141" s="134">
        <v>0</v>
      </c>
      <c r="M141" s="134">
        <v>0</v>
      </c>
      <c r="N141" s="134">
        <v>0</v>
      </c>
    </row>
    <row r="142" spans="1:14" s="119" customFormat="1" ht="54" x14ac:dyDescent="0.25">
      <c r="A142" s="131"/>
      <c r="B142" s="132"/>
      <c r="C142" s="132"/>
      <c r="D142" s="132"/>
      <c r="E142" s="132"/>
      <c r="F142" s="132"/>
      <c r="G142" s="132"/>
      <c r="H142" s="132"/>
      <c r="I142" s="135" t="s">
        <v>172</v>
      </c>
      <c r="J142" s="136">
        <v>0</v>
      </c>
      <c r="K142" s="136">
        <v>0</v>
      </c>
      <c r="L142" s="136">
        <v>0</v>
      </c>
      <c r="M142" s="136">
        <v>0</v>
      </c>
      <c r="N142" s="136">
        <v>0</v>
      </c>
    </row>
    <row r="143" spans="1:14" s="119" customFormat="1" ht="27" x14ac:dyDescent="0.25">
      <c r="A143" s="131"/>
      <c r="B143" s="132"/>
      <c r="C143" s="132"/>
      <c r="D143" s="132"/>
      <c r="E143" s="132"/>
      <c r="F143" s="132"/>
      <c r="G143" s="132"/>
      <c r="H143" s="132"/>
      <c r="I143" s="135" t="s">
        <v>173</v>
      </c>
      <c r="J143" s="136">
        <v>0</v>
      </c>
      <c r="K143" s="136">
        <v>0</v>
      </c>
      <c r="L143" s="136">
        <v>0</v>
      </c>
      <c r="M143" s="136">
        <v>0</v>
      </c>
      <c r="N143" s="136">
        <v>0</v>
      </c>
    </row>
    <row r="144" spans="1:14" s="119" customFormat="1" ht="27" x14ac:dyDescent="0.25">
      <c r="A144" s="131"/>
      <c r="B144" s="132"/>
      <c r="C144" s="132"/>
      <c r="D144" s="132"/>
      <c r="E144" s="132"/>
      <c r="F144" s="132"/>
      <c r="G144" s="132"/>
      <c r="H144" s="132"/>
      <c r="I144" s="135" t="s">
        <v>174</v>
      </c>
      <c r="J144" s="136">
        <v>0</v>
      </c>
      <c r="K144" s="136">
        <v>0</v>
      </c>
      <c r="L144" s="136">
        <v>0</v>
      </c>
      <c r="M144" s="136">
        <v>0</v>
      </c>
      <c r="N144" s="136">
        <v>0</v>
      </c>
    </row>
    <row r="145" spans="1:14" s="119" customFormat="1" ht="40.5" x14ac:dyDescent="0.25">
      <c r="A145" s="131"/>
      <c r="B145" s="132"/>
      <c r="C145" s="132"/>
      <c r="D145" s="132"/>
      <c r="E145" s="132"/>
      <c r="F145" s="132"/>
      <c r="G145" s="132"/>
      <c r="H145" s="132"/>
      <c r="I145" s="133" t="s">
        <v>175</v>
      </c>
      <c r="J145" s="134">
        <v>0</v>
      </c>
      <c r="K145" s="134">
        <v>0</v>
      </c>
      <c r="L145" s="134">
        <v>0</v>
      </c>
      <c r="M145" s="134">
        <v>0</v>
      </c>
      <c r="N145" s="134">
        <v>0</v>
      </c>
    </row>
    <row r="146" spans="1:14" s="119" customFormat="1" ht="40.5" x14ac:dyDescent="0.25">
      <c r="A146" s="131"/>
      <c r="B146" s="132"/>
      <c r="C146" s="132"/>
      <c r="D146" s="132"/>
      <c r="E146" s="132"/>
      <c r="F146" s="132"/>
      <c r="G146" s="132"/>
      <c r="H146" s="132"/>
      <c r="I146" s="135" t="s">
        <v>337</v>
      </c>
      <c r="J146" s="136">
        <v>0</v>
      </c>
      <c r="K146" s="136">
        <v>0</v>
      </c>
      <c r="L146" s="136">
        <v>0</v>
      </c>
      <c r="M146" s="136">
        <v>0</v>
      </c>
      <c r="N146" s="136">
        <v>0</v>
      </c>
    </row>
    <row r="147" spans="1:14" s="119" customFormat="1" ht="27" x14ac:dyDescent="0.25">
      <c r="A147" s="131"/>
      <c r="B147" s="132"/>
      <c r="C147" s="132"/>
      <c r="D147" s="132"/>
      <c r="E147" s="132"/>
      <c r="F147" s="132"/>
      <c r="G147" s="132"/>
      <c r="H147" s="132"/>
      <c r="I147" s="133" t="s">
        <v>176</v>
      </c>
      <c r="J147" s="134">
        <v>0</v>
      </c>
      <c r="K147" s="134">
        <v>0</v>
      </c>
      <c r="L147" s="134">
        <v>0</v>
      </c>
      <c r="M147" s="134">
        <v>0</v>
      </c>
      <c r="N147" s="134">
        <v>0</v>
      </c>
    </row>
    <row r="148" spans="1:14" s="119" customFormat="1" ht="40.5" x14ac:dyDescent="0.25">
      <c r="A148" s="131"/>
      <c r="B148" s="132"/>
      <c r="C148" s="132"/>
      <c r="D148" s="132"/>
      <c r="E148" s="132"/>
      <c r="F148" s="132"/>
      <c r="G148" s="132"/>
      <c r="H148" s="132"/>
      <c r="I148" s="135" t="s">
        <v>177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</row>
    <row r="149" spans="1:14" s="119" customFormat="1" ht="40.5" x14ac:dyDescent="0.25">
      <c r="A149" s="131"/>
      <c r="B149" s="132"/>
      <c r="C149" s="132"/>
      <c r="D149" s="132"/>
      <c r="E149" s="132"/>
      <c r="F149" s="132"/>
      <c r="G149" s="132"/>
      <c r="H149" s="132"/>
      <c r="I149" s="135" t="s">
        <v>178</v>
      </c>
      <c r="J149" s="136">
        <v>0</v>
      </c>
      <c r="K149" s="136">
        <v>0</v>
      </c>
      <c r="L149" s="136">
        <v>0</v>
      </c>
      <c r="M149" s="136">
        <v>0</v>
      </c>
      <c r="N149" s="136">
        <v>0</v>
      </c>
    </row>
    <row r="150" spans="1:14" s="119" customFormat="1" ht="40.5" x14ac:dyDescent="0.25">
      <c r="A150" s="131"/>
      <c r="B150" s="132"/>
      <c r="C150" s="132"/>
      <c r="D150" s="132"/>
      <c r="E150" s="132"/>
      <c r="F150" s="132"/>
      <c r="G150" s="132"/>
      <c r="H150" s="132"/>
      <c r="I150" s="135" t="s">
        <v>179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</row>
    <row r="151" spans="1:14" s="119" customFormat="1" ht="54" x14ac:dyDescent="0.25">
      <c r="A151" s="131"/>
      <c r="B151" s="132"/>
      <c r="C151" s="132"/>
      <c r="D151" s="132"/>
      <c r="E151" s="132"/>
      <c r="F151" s="132"/>
      <c r="G151" s="132"/>
      <c r="H151" s="132"/>
      <c r="I151" s="133" t="s">
        <v>339</v>
      </c>
      <c r="J151" s="134">
        <v>0</v>
      </c>
      <c r="K151" s="134">
        <v>0</v>
      </c>
      <c r="L151" s="134">
        <v>0</v>
      </c>
      <c r="M151" s="134">
        <v>0</v>
      </c>
      <c r="N151" s="134">
        <v>0</v>
      </c>
    </row>
    <row r="152" spans="1:14" s="119" customFormat="1" ht="67.5" x14ac:dyDescent="0.25">
      <c r="A152" s="131"/>
      <c r="B152" s="132"/>
      <c r="C152" s="132"/>
      <c r="D152" s="132"/>
      <c r="E152" s="132"/>
      <c r="F152" s="132"/>
      <c r="G152" s="132"/>
      <c r="H152" s="132"/>
      <c r="I152" s="135" t="s">
        <v>340</v>
      </c>
      <c r="J152" s="136">
        <v>0</v>
      </c>
      <c r="K152" s="136">
        <v>0</v>
      </c>
      <c r="L152" s="136">
        <v>0</v>
      </c>
      <c r="M152" s="136">
        <v>0</v>
      </c>
      <c r="N152" s="136">
        <v>0</v>
      </c>
    </row>
    <row r="153" spans="1:14" s="119" customFormat="1" ht="54" x14ac:dyDescent="0.25">
      <c r="A153" s="131"/>
      <c r="B153" s="132"/>
      <c r="C153" s="132"/>
      <c r="D153" s="132"/>
      <c r="E153" s="132"/>
      <c r="F153" s="132"/>
      <c r="G153" s="132"/>
      <c r="H153" s="132"/>
      <c r="I153" s="133" t="s">
        <v>180</v>
      </c>
      <c r="J153" s="134">
        <v>0</v>
      </c>
      <c r="K153" s="134">
        <v>0</v>
      </c>
      <c r="L153" s="134">
        <v>0</v>
      </c>
      <c r="M153" s="134">
        <v>0</v>
      </c>
      <c r="N153" s="134">
        <v>0</v>
      </c>
    </row>
    <row r="154" spans="1:14" s="119" customFormat="1" ht="54" x14ac:dyDescent="0.25">
      <c r="A154" s="131"/>
      <c r="B154" s="132"/>
      <c r="C154" s="132"/>
      <c r="D154" s="132"/>
      <c r="E154" s="132"/>
      <c r="F154" s="132"/>
      <c r="G154" s="132"/>
      <c r="H154" s="132"/>
      <c r="I154" s="135" t="s">
        <v>181</v>
      </c>
      <c r="J154" s="136">
        <v>0</v>
      </c>
      <c r="K154" s="136">
        <v>0</v>
      </c>
      <c r="L154" s="136">
        <v>0</v>
      </c>
      <c r="M154" s="136">
        <v>0</v>
      </c>
      <c r="N154" s="136">
        <v>0</v>
      </c>
    </row>
    <row r="155" spans="1:14" s="119" customFormat="1" ht="54" x14ac:dyDescent="0.25">
      <c r="A155" s="131"/>
      <c r="B155" s="132"/>
      <c r="C155" s="132"/>
      <c r="D155" s="132"/>
      <c r="E155" s="132"/>
      <c r="F155" s="132"/>
      <c r="G155" s="132"/>
      <c r="H155" s="132"/>
      <c r="I155" s="135" t="s">
        <v>182</v>
      </c>
      <c r="J155" s="136">
        <v>0</v>
      </c>
      <c r="K155" s="136">
        <v>0</v>
      </c>
      <c r="L155" s="136">
        <v>0</v>
      </c>
      <c r="M155" s="136">
        <v>0</v>
      </c>
      <c r="N155" s="136">
        <v>0</v>
      </c>
    </row>
    <row r="156" spans="1:14" s="119" customFormat="1" ht="54" x14ac:dyDescent="0.25">
      <c r="A156" s="131"/>
      <c r="B156" s="132"/>
      <c r="C156" s="132"/>
      <c r="D156" s="132"/>
      <c r="E156" s="132"/>
      <c r="F156" s="132"/>
      <c r="G156" s="132"/>
      <c r="H156" s="132"/>
      <c r="I156" s="135" t="s">
        <v>183</v>
      </c>
      <c r="J156" s="136">
        <v>0</v>
      </c>
      <c r="K156" s="136">
        <v>0</v>
      </c>
      <c r="L156" s="136">
        <v>0</v>
      </c>
      <c r="M156" s="136">
        <v>0</v>
      </c>
      <c r="N156" s="136">
        <v>0</v>
      </c>
    </row>
    <row r="157" spans="1:14" s="119" customFormat="1" ht="67.5" x14ac:dyDescent="0.25">
      <c r="A157" s="131"/>
      <c r="B157" s="132"/>
      <c r="C157" s="132"/>
      <c r="D157" s="132"/>
      <c r="E157" s="132"/>
      <c r="F157" s="132"/>
      <c r="G157" s="132"/>
      <c r="H157" s="132"/>
      <c r="I157" s="133" t="s">
        <v>341</v>
      </c>
      <c r="J157" s="134">
        <v>0</v>
      </c>
      <c r="K157" s="134">
        <v>0</v>
      </c>
      <c r="L157" s="134">
        <v>0</v>
      </c>
      <c r="M157" s="134">
        <v>0</v>
      </c>
      <c r="N157" s="134">
        <v>0</v>
      </c>
    </row>
    <row r="158" spans="1:14" s="125" customFormat="1" ht="54.75" customHeight="1" x14ac:dyDescent="0.25">
      <c r="A158" s="244"/>
      <c r="B158" s="245"/>
      <c r="C158" s="245"/>
      <c r="D158" s="129" t="s">
        <v>348</v>
      </c>
      <c r="E158" s="246" t="s">
        <v>349</v>
      </c>
      <c r="F158" s="247"/>
      <c r="G158" s="247"/>
      <c r="H158" s="247"/>
      <c r="I158" s="248"/>
      <c r="J158" s="124">
        <f>+Հ4!H315</f>
        <v>464081.99999999994</v>
      </c>
      <c r="K158" s="124">
        <f>+Հ4!I315</f>
        <v>411327.2</v>
      </c>
      <c r="L158" s="124">
        <f>+Հ4!J315</f>
        <v>460955.98</v>
      </c>
      <c r="M158" s="124">
        <f>+Հ4!K315</f>
        <v>464663.37999999995</v>
      </c>
      <c r="N158" s="124">
        <f>+Հ4!L315</f>
        <v>467812.77999999997</v>
      </c>
    </row>
    <row r="159" spans="1:14" s="125" customFormat="1" ht="40.5" customHeight="1" x14ac:dyDescent="0.25">
      <c r="A159" s="126"/>
      <c r="B159" s="130"/>
      <c r="C159" s="130"/>
      <c r="D159" s="130"/>
      <c r="E159" s="130"/>
      <c r="F159" s="242" t="s">
        <v>313</v>
      </c>
      <c r="G159" s="242"/>
      <c r="H159" s="242"/>
      <c r="I159" s="242"/>
      <c r="J159" s="242"/>
      <c r="K159" s="242"/>
      <c r="L159" s="242"/>
      <c r="M159" s="242"/>
      <c r="N159" s="242"/>
    </row>
    <row r="160" spans="1:14" s="125" customFormat="1" x14ac:dyDescent="0.25">
      <c r="A160" s="126"/>
      <c r="B160" s="130"/>
      <c r="C160" s="130"/>
      <c r="D160" s="130"/>
      <c r="E160" s="130"/>
      <c r="F160" s="130"/>
      <c r="G160" s="243" t="s">
        <v>310</v>
      </c>
      <c r="H160" s="243"/>
      <c r="I160" s="243"/>
      <c r="J160" s="243"/>
      <c r="K160" s="243"/>
      <c r="L160" s="243"/>
      <c r="M160" s="243"/>
      <c r="N160" s="243"/>
    </row>
    <row r="161" spans="1:14" s="125" customFormat="1" x14ac:dyDescent="0.25">
      <c r="A161" s="126"/>
      <c r="B161" s="130"/>
      <c r="C161" s="130"/>
      <c r="D161" s="130"/>
      <c r="E161" s="130"/>
      <c r="F161" s="130"/>
      <c r="G161" s="130"/>
      <c r="H161" s="242" t="s">
        <v>350</v>
      </c>
      <c r="I161" s="242"/>
      <c r="J161" s="242"/>
      <c r="K161" s="242"/>
      <c r="L161" s="242"/>
      <c r="M161" s="242"/>
      <c r="N161" s="242"/>
    </row>
    <row r="162" spans="1:14" s="119" customFormat="1" ht="54" x14ac:dyDescent="0.25">
      <c r="A162" s="131"/>
      <c r="B162" s="132"/>
      <c r="C162" s="132"/>
      <c r="D162" s="132"/>
      <c r="E162" s="132"/>
      <c r="F162" s="132"/>
      <c r="G162" s="132"/>
      <c r="H162" s="132"/>
      <c r="I162" s="133" t="s">
        <v>168</v>
      </c>
      <c r="J162" s="134">
        <v>0</v>
      </c>
      <c r="K162" s="134">
        <v>0</v>
      </c>
      <c r="L162" s="134">
        <v>0</v>
      </c>
      <c r="M162" s="134">
        <v>0</v>
      </c>
      <c r="N162" s="134">
        <v>0</v>
      </c>
    </row>
    <row r="163" spans="1:14" s="119" customFormat="1" ht="40.5" x14ac:dyDescent="0.25">
      <c r="A163" s="131"/>
      <c r="B163" s="132"/>
      <c r="C163" s="132"/>
      <c r="D163" s="132"/>
      <c r="E163" s="132"/>
      <c r="F163" s="132"/>
      <c r="G163" s="132"/>
      <c r="H163" s="132"/>
      <c r="I163" s="135" t="s">
        <v>169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</row>
    <row r="164" spans="1:14" s="119" customFormat="1" ht="27" x14ac:dyDescent="0.25">
      <c r="A164" s="131"/>
      <c r="B164" s="132"/>
      <c r="C164" s="132"/>
      <c r="D164" s="132"/>
      <c r="E164" s="132"/>
      <c r="F164" s="132"/>
      <c r="G164" s="132"/>
      <c r="H164" s="132"/>
      <c r="I164" s="135" t="s">
        <v>170</v>
      </c>
      <c r="J164" s="136">
        <v>0</v>
      </c>
      <c r="K164" s="136">
        <v>0</v>
      </c>
      <c r="L164" s="136">
        <v>0</v>
      </c>
      <c r="M164" s="136">
        <v>0</v>
      </c>
      <c r="N164" s="136">
        <v>0</v>
      </c>
    </row>
    <row r="165" spans="1:14" s="119" customFormat="1" ht="40.5" x14ac:dyDescent="0.25">
      <c r="A165" s="131"/>
      <c r="B165" s="132"/>
      <c r="C165" s="132"/>
      <c r="D165" s="132"/>
      <c r="E165" s="132"/>
      <c r="F165" s="132"/>
      <c r="G165" s="132"/>
      <c r="H165" s="132"/>
      <c r="I165" s="135" t="s">
        <v>171</v>
      </c>
      <c r="J165" s="136">
        <v>0</v>
      </c>
      <c r="K165" s="136">
        <v>0</v>
      </c>
      <c r="L165" s="136">
        <v>0</v>
      </c>
      <c r="M165" s="136">
        <v>0</v>
      </c>
      <c r="N165" s="136">
        <v>0</v>
      </c>
    </row>
    <row r="166" spans="1:14" s="119" customFormat="1" ht="40.5" x14ac:dyDescent="0.25">
      <c r="A166" s="131"/>
      <c r="B166" s="132"/>
      <c r="C166" s="132"/>
      <c r="D166" s="132"/>
      <c r="E166" s="132"/>
      <c r="F166" s="132"/>
      <c r="G166" s="132"/>
      <c r="H166" s="132"/>
      <c r="I166" s="133" t="s">
        <v>335</v>
      </c>
      <c r="J166" s="134">
        <v>0</v>
      </c>
      <c r="K166" s="134">
        <v>0</v>
      </c>
      <c r="L166" s="134">
        <v>0</v>
      </c>
      <c r="M166" s="134">
        <v>0</v>
      </c>
      <c r="N166" s="134">
        <v>0</v>
      </c>
    </row>
    <row r="167" spans="1:14" s="119" customFormat="1" ht="67.5" x14ac:dyDescent="0.25">
      <c r="A167" s="131"/>
      <c r="B167" s="132"/>
      <c r="C167" s="132"/>
      <c r="D167" s="132"/>
      <c r="E167" s="132"/>
      <c r="F167" s="132"/>
      <c r="G167" s="132"/>
      <c r="H167" s="132"/>
      <c r="I167" s="135" t="s">
        <v>336</v>
      </c>
      <c r="J167" s="136">
        <v>0</v>
      </c>
      <c r="K167" s="136">
        <v>0</v>
      </c>
      <c r="L167" s="136">
        <v>0</v>
      </c>
      <c r="M167" s="136">
        <v>0</v>
      </c>
      <c r="N167" s="136">
        <v>0</v>
      </c>
    </row>
    <row r="168" spans="1:14" s="119" customFormat="1" ht="54" x14ac:dyDescent="0.25">
      <c r="A168" s="131"/>
      <c r="B168" s="132"/>
      <c r="C168" s="132"/>
      <c r="D168" s="132"/>
      <c r="E168" s="132"/>
      <c r="F168" s="132"/>
      <c r="G168" s="132"/>
      <c r="H168" s="132"/>
      <c r="I168" s="133" t="s">
        <v>172</v>
      </c>
      <c r="J168" s="134">
        <v>0</v>
      </c>
      <c r="K168" s="134">
        <v>0</v>
      </c>
      <c r="L168" s="134">
        <v>0</v>
      </c>
      <c r="M168" s="134">
        <v>0</v>
      </c>
      <c r="N168" s="134">
        <v>0</v>
      </c>
    </row>
    <row r="169" spans="1:14" s="119" customFormat="1" ht="27" x14ac:dyDescent="0.25">
      <c r="A169" s="131"/>
      <c r="B169" s="132"/>
      <c r="C169" s="132"/>
      <c r="D169" s="132"/>
      <c r="E169" s="132"/>
      <c r="F169" s="132"/>
      <c r="G169" s="132"/>
      <c r="H169" s="132"/>
      <c r="I169" s="135" t="s">
        <v>173</v>
      </c>
      <c r="J169" s="136">
        <v>0</v>
      </c>
      <c r="K169" s="136">
        <v>0</v>
      </c>
      <c r="L169" s="136">
        <v>0</v>
      </c>
      <c r="M169" s="136">
        <v>0</v>
      </c>
      <c r="N169" s="136">
        <v>0</v>
      </c>
    </row>
    <row r="170" spans="1:14" s="119" customFormat="1" ht="27" x14ac:dyDescent="0.25">
      <c r="A170" s="131"/>
      <c r="B170" s="132"/>
      <c r="C170" s="132"/>
      <c r="D170" s="132"/>
      <c r="E170" s="132"/>
      <c r="F170" s="132"/>
      <c r="G170" s="132"/>
      <c r="H170" s="132"/>
      <c r="I170" s="135" t="s">
        <v>174</v>
      </c>
      <c r="J170" s="136">
        <v>0</v>
      </c>
      <c r="K170" s="136">
        <v>0</v>
      </c>
      <c r="L170" s="136">
        <v>0</v>
      </c>
      <c r="M170" s="136">
        <v>0</v>
      </c>
      <c r="N170" s="136">
        <v>0</v>
      </c>
    </row>
    <row r="171" spans="1:14" s="119" customFormat="1" ht="40.5" x14ac:dyDescent="0.25">
      <c r="A171" s="131"/>
      <c r="B171" s="132"/>
      <c r="C171" s="132"/>
      <c r="D171" s="132"/>
      <c r="E171" s="132"/>
      <c r="F171" s="132"/>
      <c r="G171" s="132"/>
      <c r="H171" s="132"/>
      <c r="I171" s="135" t="s">
        <v>175</v>
      </c>
      <c r="J171" s="136">
        <v>0</v>
      </c>
      <c r="K171" s="136">
        <v>0</v>
      </c>
      <c r="L171" s="136">
        <v>0</v>
      </c>
      <c r="M171" s="136">
        <v>0</v>
      </c>
      <c r="N171" s="136">
        <v>0</v>
      </c>
    </row>
    <row r="172" spans="1:14" s="119" customFormat="1" ht="40.5" x14ac:dyDescent="0.25">
      <c r="A172" s="131"/>
      <c r="B172" s="132"/>
      <c r="C172" s="132"/>
      <c r="D172" s="132"/>
      <c r="E172" s="132"/>
      <c r="F172" s="132"/>
      <c r="G172" s="132"/>
      <c r="H172" s="132"/>
      <c r="I172" s="133" t="s">
        <v>337</v>
      </c>
      <c r="J172" s="134">
        <v>0</v>
      </c>
      <c r="K172" s="134">
        <v>0</v>
      </c>
      <c r="L172" s="134">
        <v>0</v>
      </c>
      <c r="M172" s="134">
        <v>0</v>
      </c>
      <c r="N172" s="134">
        <v>0</v>
      </c>
    </row>
    <row r="173" spans="1:14" s="119" customFormat="1" ht="54" x14ac:dyDescent="0.25">
      <c r="A173" s="131"/>
      <c r="B173" s="132"/>
      <c r="C173" s="132"/>
      <c r="D173" s="132"/>
      <c r="E173" s="132"/>
      <c r="F173" s="132"/>
      <c r="G173" s="132"/>
      <c r="H173" s="132"/>
      <c r="I173" s="135" t="s">
        <v>338</v>
      </c>
      <c r="J173" s="136">
        <v>0</v>
      </c>
      <c r="K173" s="136">
        <v>0</v>
      </c>
      <c r="L173" s="136">
        <v>0</v>
      </c>
      <c r="M173" s="136">
        <v>0</v>
      </c>
      <c r="N173" s="136">
        <v>0</v>
      </c>
    </row>
    <row r="174" spans="1:14" s="119" customFormat="1" ht="27" x14ac:dyDescent="0.25">
      <c r="A174" s="131"/>
      <c r="B174" s="132"/>
      <c r="C174" s="132"/>
      <c r="D174" s="132"/>
      <c r="E174" s="132"/>
      <c r="F174" s="132"/>
      <c r="G174" s="132"/>
      <c r="H174" s="132"/>
      <c r="I174" s="133" t="s">
        <v>176</v>
      </c>
      <c r="J174" s="134">
        <v>0</v>
      </c>
      <c r="K174" s="134">
        <v>0</v>
      </c>
      <c r="L174" s="134">
        <v>0</v>
      </c>
      <c r="M174" s="134">
        <v>0</v>
      </c>
      <c r="N174" s="134">
        <v>0</v>
      </c>
    </row>
    <row r="175" spans="1:14" s="119" customFormat="1" ht="40.5" x14ac:dyDescent="0.25">
      <c r="A175" s="131"/>
      <c r="B175" s="132"/>
      <c r="C175" s="132"/>
      <c r="D175" s="132"/>
      <c r="E175" s="132"/>
      <c r="F175" s="132"/>
      <c r="G175" s="132"/>
      <c r="H175" s="132"/>
      <c r="I175" s="135" t="s">
        <v>177</v>
      </c>
      <c r="J175" s="136">
        <v>0</v>
      </c>
      <c r="K175" s="136">
        <v>0</v>
      </c>
      <c r="L175" s="136">
        <v>0</v>
      </c>
      <c r="M175" s="136">
        <v>0</v>
      </c>
      <c r="N175" s="136">
        <v>0</v>
      </c>
    </row>
    <row r="176" spans="1:14" s="119" customFormat="1" ht="40.5" x14ac:dyDescent="0.25">
      <c r="A176" s="131"/>
      <c r="B176" s="132"/>
      <c r="C176" s="132"/>
      <c r="D176" s="132"/>
      <c r="E176" s="132"/>
      <c r="F176" s="132"/>
      <c r="G176" s="132"/>
      <c r="H176" s="132"/>
      <c r="I176" s="135" t="s">
        <v>178</v>
      </c>
      <c r="J176" s="136">
        <v>0</v>
      </c>
      <c r="K176" s="136">
        <v>0</v>
      </c>
      <c r="L176" s="136">
        <v>0</v>
      </c>
      <c r="M176" s="136">
        <v>0</v>
      </c>
      <c r="N176" s="136">
        <v>0</v>
      </c>
    </row>
    <row r="177" spans="1:14" s="119" customFormat="1" ht="40.5" x14ac:dyDescent="0.25">
      <c r="A177" s="131"/>
      <c r="B177" s="132"/>
      <c r="C177" s="132"/>
      <c r="D177" s="132"/>
      <c r="E177" s="132"/>
      <c r="F177" s="132"/>
      <c r="G177" s="132"/>
      <c r="H177" s="132"/>
      <c r="I177" s="135" t="s">
        <v>179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</row>
    <row r="178" spans="1:14" s="119" customFormat="1" ht="54" x14ac:dyDescent="0.25">
      <c r="A178" s="131"/>
      <c r="B178" s="132"/>
      <c r="C178" s="132"/>
      <c r="D178" s="132"/>
      <c r="E178" s="132"/>
      <c r="F178" s="132"/>
      <c r="G178" s="132"/>
      <c r="H178" s="132"/>
      <c r="I178" s="133" t="s">
        <v>339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</row>
    <row r="179" spans="1:14" s="119" customFormat="1" ht="67.5" x14ac:dyDescent="0.25">
      <c r="A179" s="131"/>
      <c r="B179" s="132"/>
      <c r="C179" s="132"/>
      <c r="D179" s="132"/>
      <c r="E179" s="132"/>
      <c r="F179" s="132"/>
      <c r="G179" s="132"/>
      <c r="H179" s="132"/>
      <c r="I179" s="135" t="s">
        <v>340</v>
      </c>
      <c r="J179" s="136">
        <v>0</v>
      </c>
      <c r="K179" s="136">
        <v>0</v>
      </c>
      <c r="L179" s="136">
        <v>0</v>
      </c>
      <c r="M179" s="136">
        <v>0</v>
      </c>
      <c r="N179" s="136">
        <v>0</v>
      </c>
    </row>
    <row r="180" spans="1:14" s="119" customFormat="1" ht="54" x14ac:dyDescent="0.25">
      <c r="A180" s="131"/>
      <c r="B180" s="132"/>
      <c r="C180" s="132"/>
      <c r="D180" s="132"/>
      <c r="E180" s="132"/>
      <c r="F180" s="132"/>
      <c r="G180" s="132"/>
      <c r="H180" s="132"/>
      <c r="I180" s="133" t="s">
        <v>180</v>
      </c>
      <c r="J180" s="134">
        <v>0</v>
      </c>
      <c r="K180" s="134">
        <v>0</v>
      </c>
      <c r="L180" s="134">
        <v>0</v>
      </c>
      <c r="M180" s="134">
        <v>0</v>
      </c>
      <c r="N180" s="134">
        <v>0</v>
      </c>
    </row>
    <row r="181" spans="1:14" s="119" customFormat="1" ht="54" x14ac:dyDescent="0.25">
      <c r="A181" s="131"/>
      <c r="B181" s="132"/>
      <c r="C181" s="132"/>
      <c r="D181" s="132"/>
      <c r="E181" s="132"/>
      <c r="F181" s="132"/>
      <c r="G181" s="132"/>
      <c r="H181" s="132"/>
      <c r="I181" s="135" t="s">
        <v>181</v>
      </c>
      <c r="J181" s="136">
        <v>0</v>
      </c>
      <c r="K181" s="136">
        <v>0</v>
      </c>
      <c r="L181" s="136">
        <v>0</v>
      </c>
      <c r="M181" s="136">
        <v>0</v>
      </c>
      <c r="N181" s="136">
        <v>0</v>
      </c>
    </row>
    <row r="182" spans="1:14" s="119" customFormat="1" ht="54" x14ac:dyDescent="0.25">
      <c r="A182" s="131"/>
      <c r="B182" s="132"/>
      <c r="C182" s="132"/>
      <c r="D182" s="132"/>
      <c r="E182" s="132"/>
      <c r="F182" s="132"/>
      <c r="G182" s="132"/>
      <c r="H182" s="132"/>
      <c r="I182" s="135" t="s">
        <v>182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</row>
    <row r="183" spans="1:14" s="119" customFormat="1" ht="54" x14ac:dyDescent="0.25">
      <c r="A183" s="131"/>
      <c r="B183" s="132"/>
      <c r="C183" s="132"/>
      <c r="D183" s="132"/>
      <c r="E183" s="132"/>
      <c r="F183" s="132"/>
      <c r="G183" s="132"/>
      <c r="H183" s="132"/>
      <c r="I183" s="135" t="s">
        <v>183</v>
      </c>
      <c r="J183" s="136">
        <v>0</v>
      </c>
      <c r="K183" s="136">
        <v>0</v>
      </c>
      <c r="L183" s="136">
        <v>0</v>
      </c>
      <c r="M183" s="136">
        <v>0</v>
      </c>
      <c r="N183" s="136">
        <v>0</v>
      </c>
    </row>
    <row r="184" spans="1:14" s="119" customFormat="1" ht="67.5" x14ac:dyDescent="0.25">
      <c r="A184" s="131"/>
      <c r="B184" s="132"/>
      <c r="C184" s="132"/>
      <c r="D184" s="132"/>
      <c r="E184" s="132"/>
      <c r="F184" s="132"/>
      <c r="G184" s="132"/>
      <c r="H184" s="132"/>
      <c r="I184" s="133" t="s">
        <v>341</v>
      </c>
      <c r="J184" s="134">
        <v>0</v>
      </c>
      <c r="K184" s="134">
        <v>0</v>
      </c>
      <c r="L184" s="134">
        <v>0</v>
      </c>
      <c r="M184" s="134">
        <v>0</v>
      </c>
      <c r="N184" s="134">
        <v>0</v>
      </c>
    </row>
    <row r="185" spans="1:14" s="125" customFormat="1" ht="54.75" customHeight="1" x14ac:dyDescent="0.25">
      <c r="A185" s="244"/>
      <c r="B185" s="245"/>
      <c r="C185" s="245"/>
      <c r="D185" s="129" t="s">
        <v>351</v>
      </c>
      <c r="E185" s="246" t="s">
        <v>352</v>
      </c>
      <c r="F185" s="247"/>
      <c r="G185" s="247"/>
      <c r="H185" s="247"/>
      <c r="I185" s="248"/>
      <c r="J185" s="124">
        <f>+Հ4!H349</f>
        <v>580225.07000000007</v>
      </c>
      <c r="K185" s="124">
        <f>+Հ4!I349</f>
        <v>565279.40000000014</v>
      </c>
      <c r="L185" s="124">
        <f>+Հ4!J349</f>
        <v>633479.11199999996</v>
      </c>
      <c r="M185" s="124">
        <f>+Հ4!K349</f>
        <v>604249.51199999999</v>
      </c>
      <c r="N185" s="124">
        <f>+Հ4!L349</f>
        <v>608503.71199999994</v>
      </c>
    </row>
    <row r="186" spans="1:14" s="125" customFormat="1" ht="40.5" customHeight="1" x14ac:dyDescent="0.25">
      <c r="A186" s="126"/>
      <c r="B186" s="130"/>
      <c r="C186" s="130"/>
      <c r="D186" s="130"/>
      <c r="E186" s="130"/>
      <c r="F186" s="242" t="s">
        <v>313</v>
      </c>
      <c r="G186" s="242"/>
      <c r="H186" s="242"/>
      <c r="I186" s="242"/>
      <c r="J186" s="242"/>
      <c r="K186" s="242"/>
      <c r="L186" s="242"/>
      <c r="M186" s="242"/>
      <c r="N186" s="242"/>
    </row>
    <row r="187" spans="1:14" s="125" customFormat="1" x14ac:dyDescent="0.25">
      <c r="A187" s="126"/>
      <c r="B187" s="130"/>
      <c r="C187" s="130"/>
      <c r="D187" s="130"/>
      <c r="E187" s="130"/>
      <c r="F187" s="130"/>
      <c r="G187" s="243" t="s">
        <v>310</v>
      </c>
      <c r="H187" s="243"/>
      <c r="I187" s="243"/>
      <c r="J187" s="243"/>
      <c r="K187" s="243"/>
      <c r="L187" s="243"/>
      <c r="M187" s="243"/>
      <c r="N187" s="243"/>
    </row>
    <row r="188" spans="1:14" s="125" customFormat="1" x14ac:dyDescent="0.25">
      <c r="A188" s="126"/>
      <c r="B188" s="130"/>
      <c r="C188" s="130"/>
      <c r="D188" s="130"/>
      <c r="E188" s="130"/>
      <c r="F188" s="130"/>
      <c r="G188" s="130"/>
      <c r="H188" s="242" t="s">
        <v>353</v>
      </c>
      <c r="I188" s="242"/>
      <c r="J188" s="242"/>
      <c r="K188" s="242"/>
      <c r="L188" s="242"/>
      <c r="M188" s="242"/>
      <c r="N188" s="242"/>
    </row>
    <row r="189" spans="1:14" s="119" customFormat="1" ht="54" x14ac:dyDescent="0.25">
      <c r="A189" s="131"/>
      <c r="B189" s="132"/>
      <c r="C189" s="132"/>
      <c r="D189" s="132"/>
      <c r="E189" s="132"/>
      <c r="F189" s="132"/>
      <c r="G189" s="132"/>
      <c r="H189" s="132"/>
      <c r="I189" s="133" t="s">
        <v>168</v>
      </c>
      <c r="J189" s="134">
        <v>0</v>
      </c>
      <c r="K189" s="134">
        <v>0</v>
      </c>
      <c r="L189" s="134">
        <v>0</v>
      </c>
      <c r="M189" s="134">
        <v>0</v>
      </c>
      <c r="N189" s="134">
        <v>0</v>
      </c>
    </row>
    <row r="190" spans="1:14" s="119" customFormat="1" ht="40.5" x14ac:dyDescent="0.25">
      <c r="A190" s="131"/>
      <c r="B190" s="132"/>
      <c r="C190" s="132"/>
      <c r="D190" s="132"/>
      <c r="E190" s="132"/>
      <c r="F190" s="132"/>
      <c r="G190" s="132"/>
      <c r="H190" s="132"/>
      <c r="I190" s="135" t="s">
        <v>169</v>
      </c>
      <c r="J190" s="136">
        <v>0</v>
      </c>
      <c r="K190" s="136">
        <v>0</v>
      </c>
      <c r="L190" s="136">
        <v>0</v>
      </c>
      <c r="M190" s="136">
        <v>0</v>
      </c>
      <c r="N190" s="136">
        <v>0</v>
      </c>
    </row>
    <row r="191" spans="1:14" s="119" customFormat="1" ht="27" x14ac:dyDescent="0.25">
      <c r="A191" s="131"/>
      <c r="B191" s="132"/>
      <c r="C191" s="132"/>
      <c r="D191" s="132"/>
      <c r="E191" s="132"/>
      <c r="F191" s="132"/>
      <c r="G191" s="132"/>
      <c r="H191" s="132"/>
      <c r="I191" s="135" t="s">
        <v>170</v>
      </c>
      <c r="J191" s="136">
        <v>0</v>
      </c>
      <c r="K191" s="136">
        <v>0</v>
      </c>
      <c r="L191" s="136">
        <v>0</v>
      </c>
      <c r="M191" s="136">
        <v>0</v>
      </c>
      <c r="N191" s="136">
        <v>0</v>
      </c>
    </row>
    <row r="192" spans="1:14" s="119" customFormat="1" ht="40.5" x14ac:dyDescent="0.25">
      <c r="A192" s="131"/>
      <c r="B192" s="132"/>
      <c r="C192" s="132"/>
      <c r="D192" s="132"/>
      <c r="E192" s="132"/>
      <c r="F192" s="132"/>
      <c r="G192" s="132"/>
      <c r="H192" s="132"/>
      <c r="I192" s="135" t="s">
        <v>171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</row>
    <row r="193" spans="1:14" s="119" customFormat="1" ht="40.5" x14ac:dyDescent="0.25">
      <c r="A193" s="131"/>
      <c r="B193" s="132"/>
      <c r="C193" s="132"/>
      <c r="D193" s="132"/>
      <c r="E193" s="132"/>
      <c r="F193" s="132"/>
      <c r="G193" s="132"/>
      <c r="H193" s="132"/>
      <c r="I193" s="133" t="s">
        <v>335</v>
      </c>
      <c r="J193" s="134">
        <v>0</v>
      </c>
      <c r="K193" s="134">
        <v>0</v>
      </c>
      <c r="L193" s="134">
        <v>0</v>
      </c>
      <c r="M193" s="134">
        <v>0</v>
      </c>
      <c r="N193" s="134">
        <v>0</v>
      </c>
    </row>
    <row r="194" spans="1:14" s="119" customFormat="1" ht="67.5" x14ac:dyDescent="0.25">
      <c r="A194" s="131"/>
      <c r="B194" s="132"/>
      <c r="C194" s="132"/>
      <c r="D194" s="132"/>
      <c r="E194" s="132"/>
      <c r="F194" s="132"/>
      <c r="G194" s="132"/>
      <c r="H194" s="132"/>
      <c r="I194" s="135" t="s">
        <v>336</v>
      </c>
      <c r="J194" s="136">
        <v>0</v>
      </c>
      <c r="K194" s="136">
        <v>0</v>
      </c>
      <c r="L194" s="136">
        <v>0</v>
      </c>
      <c r="M194" s="136">
        <v>0</v>
      </c>
      <c r="N194" s="136">
        <v>0</v>
      </c>
    </row>
    <row r="195" spans="1:14" s="119" customFormat="1" ht="54" x14ac:dyDescent="0.25">
      <c r="A195" s="131"/>
      <c r="B195" s="132"/>
      <c r="C195" s="132"/>
      <c r="D195" s="132"/>
      <c r="E195" s="132"/>
      <c r="F195" s="132"/>
      <c r="G195" s="132"/>
      <c r="H195" s="132"/>
      <c r="I195" s="133" t="s">
        <v>172</v>
      </c>
      <c r="J195" s="134">
        <v>0</v>
      </c>
      <c r="K195" s="134">
        <v>0</v>
      </c>
      <c r="L195" s="134">
        <v>0</v>
      </c>
      <c r="M195" s="134">
        <v>0</v>
      </c>
      <c r="N195" s="134">
        <v>0</v>
      </c>
    </row>
    <row r="196" spans="1:14" s="119" customFormat="1" ht="27" x14ac:dyDescent="0.25">
      <c r="A196" s="131"/>
      <c r="B196" s="132"/>
      <c r="C196" s="132"/>
      <c r="D196" s="132"/>
      <c r="E196" s="132"/>
      <c r="F196" s="132"/>
      <c r="G196" s="132"/>
      <c r="H196" s="132"/>
      <c r="I196" s="135" t="s">
        <v>173</v>
      </c>
      <c r="J196" s="136">
        <v>0</v>
      </c>
      <c r="K196" s="136">
        <v>0</v>
      </c>
      <c r="L196" s="136">
        <v>0</v>
      </c>
      <c r="M196" s="136">
        <v>0</v>
      </c>
      <c r="N196" s="136">
        <v>0</v>
      </c>
    </row>
    <row r="197" spans="1:14" s="119" customFormat="1" ht="27" x14ac:dyDescent="0.25">
      <c r="A197" s="131"/>
      <c r="B197" s="132"/>
      <c r="C197" s="132"/>
      <c r="D197" s="132"/>
      <c r="E197" s="132"/>
      <c r="F197" s="132"/>
      <c r="G197" s="132"/>
      <c r="H197" s="132"/>
      <c r="I197" s="135" t="s">
        <v>174</v>
      </c>
      <c r="J197" s="136">
        <v>0</v>
      </c>
      <c r="K197" s="136">
        <v>0</v>
      </c>
      <c r="L197" s="136">
        <v>0</v>
      </c>
      <c r="M197" s="136">
        <v>0</v>
      </c>
      <c r="N197" s="136">
        <v>0</v>
      </c>
    </row>
    <row r="198" spans="1:14" s="119" customFormat="1" ht="40.5" x14ac:dyDescent="0.25">
      <c r="A198" s="131"/>
      <c r="B198" s="132"/>
      <c r="C198" s="132"/>
      <c r="D198" s="132"/>
      <c r="E198" s="132"/>
      <c r="F198" s="132"/>
      <c r="G198" s="132"/>
      <c r="H198" s="132"/>
      <c r="I198" s="135" t="s">
        <v>175</v>
      </c>
      <c r="J198" s="136">
        <v>0</v>
      </c>
      <c r="K198" s="136">
        <v>0</v>
      </c>
      <c r="L198" s="136">
        <v>0</v>
      </c>
      <c r="M198" s="136">
        <v>0</v>
      </c>
      <c r="N198" s="136">
        <v>0</v>
      </c>
    </row>
    <row r="199" spans="1:14" s="119" customFormat="1" ht="40.5" x14ac:dyDescent="0.25">
      <c r="A199" s="131"/>
      <c r="B199" s="132"/>
      <c r="C199" s="132"/>
      <c r="D199" s="132"/>
      <c r="E199" s="132"/>
      <c r="F199" s="132"/>
      <c r="G199" s="132"/>
      <c r="H199" s="132"/>
      <c r="I199" s="133" t="s">
        <v>337</v>
      </c>
      <c r="J199" s="134">
        <v>0</v>
      </c>
      <c r="K199" s="134">
        <v>0</v>
      </c>
      <c r="L199" s="134">
        <v>0</v>
      </c>
      <c r="M199" s="134">
        <v>0</v>
      </c>
      <c r="N199" s="134">
        <v>0</v>
      </c>
    </row>
    <row r="200" spans="1:14" s="119" customFormat="1" ht="54" x14ac:dyDescent="0.25">
      <c r="A200" s="131"/>
      <c r="B200" s="132"/>
      <c r="C200" s="132"/>
      <c r="D200" s="132"/>
      <c r="E200" s="132"/>
      <c r="F200" s="132"/>
      <c r="G200" s="132"/>
      <c r="H200" s="132"/>
      <c r="I200" s="135" t="s">
        <v>338</v>
      </c>
      <c r="J200" s="136">
        <v>0</v>
      </c>
      <c r="K200" s="136">
        <v>0</v>
      </c>
      <c r="L200" s="136">
        <v>0</v>
      </c>
      <c r="M200" s="136">
        <v>0</v>
      </c>
      <c r="N200" s="136">
        <v>0</v>
      </c>
    </row>
    <row r="201" spans="1:14" s="119" customFormat="1" ht="27" x14ac:dyDescent="0.25">
      <c r="A201" s="131"/>
      <c r="B201" s="132"/>
      <c r="C201" s="132"/>
      <c r="D201" s="132"/>
      <c r="E201" s="132"/>
      <c r="F201" s="132"/>
      <c r="G201" s="132"/>
      <c r="H201" s="132"/>
      <c r="I201" s="133" t="s">
        <v>176</v>
      </c>
      <c r="J201" s="134">
        <v>0</v>
      </c>
      <c r="K201" s="134">
        <v>0</v>
      </c>
      <c r="L201" s="134">
        <v>0</v>
      </c>
      <c r="M201" s="134">
        <v>0</v>
      </c>
      <c r="N201" s="134">
        <v>0</v>
      </c>
    </row>
    <row r="202" spans="1:14" s="119" customFormat="1" ht="40.5" x14ac:dyDescent="0.25">
      <c r="A202" s="131"/>
      <c r="B202" s="132"/>
      <c r="C202" s="132"/>
      <c r="D202" s="132"/>
      <c r="E202" s="132"/>
      <c r="F202" s="132"/>
      <c r="G202" s="132"/>
      <c r="H202" s="132"/>
      <c r="I202" s="135" t="s">
        <v>177</v>
      </c>
      <c r="J202" s="136">
        <v>0</v>
      </c>
      <c r="K202" s="136">
        <v>0</v>
      </c>
      <c r="L202" s="136">
        <v>0</v>
      </c>
      <c r="M202" s="136">
        <v>0</v>
      </c>
      <c r="N202" s="136">
        <v>0</v>
      </c>
    </row>
    <row r="203" spans="1:14" s="119" customFormat="1" ht="40.5" x14ac:dyDescent="0.25">
      <c r="A203" s="131"/>
      <c r="B203" s="132"/>
      <c r="C203" s="132"/>
      <c r="D203" s="132"/>
      <c r="E203" s="132"/>
      <c r="F203" s="132"/>
      <c r="G203" s="132"/>
      <c r="H203" s="132"/>
      <c r="I203" s="135" t="s">
        <v>178</v>
      </c>
      <c r="J203" s="136">
        <v>0</v>
      </c>
      <c r="K203" s="136">
        <v>0</v>
      </c>
      <c r="L203" s="136">
        <v>0</v>
      </c>
      <c r="M203" s="136">
        <v>0</v>
      </c>
      <c r="N203" s="136">
        <v>0</v>
      </c>
    </row>
    <row r="204" spans="1:14" s="119" customFormat="1" ht="40.5" x14ac:dyDescent="0.25">
      <c r="A204" s="131"/>
      <c r="B204" s="132"/>
      <c r="C204" s="132"/>
      <c r="D204" s="132"/>
      <c r="E204" s="132"/>
      <c r="F204" s="132"/>
      <c r="G204" s="132"/>
      <c r="H204" s="132"/>
      <c r="I204" s="135" t="s">
        <v>179</v>
      </c>
      <c r="J204" s="136">
        <v>0</v>
      </c>
      <c r="K204" s="136">
        <v>0</v>
      </c>
      <c r="L204" s="136">
        <v>0</v>
      </c>
      <c r="M204" s="136">
        <v>0</v>
      </c>
      <c r="N204" s="136">
        <v>0</v>
      </c>
    </row>
    <row r="205" spans="1:14" s="119" customFormat="1" ht="54" x14ac:dyDescent="0.25">
      <c r="A205" s="131"/>
      <c r="B205" s="132"/>
      <c r="C205" s="132"/>
      <c r="D205" s="132"/>
      <c r="E205" s="132"/>
      <c r="F205" s="132"/>
      <c r="G205" s="132"/>
      <c r="H205" s="132"/>
      <c r="I205" s="133" t="s">
        <v>339</v>
      </c>
      <c r="J205" s="134">
        <v>0</v>
      </c>
      <c r="K205" s="134">
        <v>0</v>
      </c>
      <c r="L205" s="134">
        <v>0</v>
      </c>
      <c r="M205" s="134">
        <v>0</v>
      </c>
      <c r="N205" s="134">
        <v>0</v>
      </c>
    </row>
    <row r="206" spans="1:14" s="119" customFormat="1" ht="67.5" x14ac:dyDescent="0.25">
      <c r="A206" s="131"/>
      <c r="B206" s="132"/>
      <c r="C206" s="132"/>
      <c r="D206" s="132"/>
      <c r="E206" s="132"/>
      <c r="F206" s="132"/>
      <c r="G206" s="132"/>
      <c r="H206" s="132"/>
      <c r="I206" s="135" t="s">
        <v>340</v>
      </c>
      <c r="J206" s="136">
        <v>0</v>
      </c>
      <c r="K206" s="136">
        <v>0</v>
      </c>
      <c r="L206" s="136">
        <v>0</v>
      </c>
      <c r="M206" s="136">
        <v>0</v>
      </c>
      <c r="N206" s="136">
        <v>0</v>
      </c>
    </row>
    <row r="207" spans="1:14" s="119" customFormat="1" ht="54" x14ac:dyDescent="0.25">
      <c r="A207" s="131"/>
      <c r="B207" s="132"/>
      <c r="C207" s="132"/>
      <c r="D207" s="132"/>
      <c r="E207" s="132"/>
      <c r="F207" s="132"/>
      <c r="G207" s="132"/>
      <c r="H207" s="132"/>
      <c r="I207" s="133" t="s">
        <v>180</v>
      </c>
      <c r="J207" s="134">
        <v>0</v>
      </c>
      <c r="K207" s="134">
        <v>0</v>
      </c>
      <c r="L207" s="134">
        <v>0</v>
      </c>
      <c r="M207" s="134">
        <v>0</v>
      </c>
      <c r="N207" s="134">
        <v>0</v>
      </c>
    </row>
    <row r="208" spans="1:14" s="119" customFormat="1" ht="54" x14ac:dyDescent="0.25">
      <c r="A208" s="131"/>
      <c r="B208" s="132"/>
      <c r="C208" s="132"/>
      <c r="D208" s="132"/>
      <c r="E208" s="132"/>
      <c r="F208" s="132"/>
      <c r="G208" s="132"/>
      <c r="H208" s="132"/>
      <c r="I208" s="135" t="s">
        <v>181</v>
      </c>
      <c r="J208" s="136">
        <v>0</v>
      </c>
      <c r="K208" s="136">
        <v>0</v>
      </c>
      <c r="L208" s="136">
        <v>0</v>
      </c>
      <c r="M208" s="136">
        <v>0</v>
      </c>
      <c r="N208" s="136">
        <v>0</v>
      </c>
    </row>
    <row r="209" spans="1:14" s="119" customFormat="1" ht="54" x14ac:dyDescent="0.25">
      <c r="A209" s="131"/>
      <c r="B209" s="132"/>
      <c r="C209" s="132"/>
      <c r="D209" s="132"/>
      <c r="E209" s="132"/>
      <c r="F209" s="132"/>
      <c r="G209" s="132"/>
      <c r="H209" s="132"/>
      <c r="I209" s="135" t="s">
        <v>182</v>
      </c>
      <c r="J209" s="136">
        <v>0</v>
      </c>
      <c r="K209" s="136">
        <v>0</v>
      </c>
      <c r="L209" s="136">
        <v>0</v>
      </c>
      <c r="M209" s="136">
        <v>0</v>
      </c>
      <c r="N209" s="136">
        <v>0</v>
      </c>
    </row>
    <row r="210" spans="1:14" s="119" customFormat="1" ht="54" x14ac:dyDescent="0.25">
      <c r="A210" s="131"/>
      <c r="B210" s="132"/>
      <c r="C210" s="132"/>
      <c r="D210" s="132"/>
      <c r="E210" s="132"/>
      <c r="F210" s="132"/>
      <c r="G210" s="132"/>
      <c r="H210" s="132"/>
      <c r="I210" s="135" t="s">
        <v>183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</row>
    <row r="211" spans="1:14" s="119" customFormat="1" ht="67.5" x14ac:dyDescent="0.25">
      <c r="A211" s="131"/>
      <c r="B211" s="132"/>
      <c r="C211" s="132"/>
      <c r="D211" s="132"/>
      <c r="E211" s="132"/>
      <c r="F211" s="132"/>
      <c r="G211" s="132"/>
      <c r="H211" s="132"/>
      <c r="I211" s="133" t="s">
        <v>341</v>
      </c>
      <c r="J211" s="134">
        <v>0</v>
      </c>
      <c r="K211" s="134">
        <v>0</v>
      </c>
      <c r="L211" s="134">
        <v>0</v>
      </c>
      <c r="M211" s="134">
        <v>0</v>
      </c>
      <c r="N211" s="134">
        <v>0</v>
      </c>
    </row>
    <row r="212" spans="1:14" s="125" customFormat="1" ht="54.75" customHeight="1" x14ac:dyDescent="0.25">
      <c r="A212" s="244"/>
      <c r="B212" s="245"/>
      <c r="C212" s="245"/>
      <c r="D212" s="129" t="s">
        <v>354</v>
      </c>
      <c r="E212" s="246" t="s">
        <v>355</v>
      </c>
      <c r="F212" s="247"/>
      <c r="G212" s="247"/>
      <c r="H212" s="247"/>
      <c r="I212" s="248"/>
      <c r="J212" s="124">
        <f>+Հ4!H383</f>
        <v>563475.67999999982</v>
      </c>
      <c r="K212" s="124">
        <f>+Հ4!I383</f>
        <v>525446.1</v>
      </c>
      <c r="L212" s="124">
        <f>+Հ4!J383</f>
        <v>563487.64799999993</v>
      </c>
      <c r="M212" s="124">
        <f>+Հ4!K383</f>
        <v>568143.54799999995</v>
      </c>
      <c r="N212" s="124">
        <f>+Հ4!L383</f>
        <v>573194.94799999997</v>
      </c>
    </row>
    <row r="213" spans="1:14" s="125" customFormat="1" ht="40.5" customHeight="1" x14ac:dyDescent="0.25">
      <c r="A213" s="126"/>
      <c r="B213" s="130"/>
      <c r="C213" s="130"/>
      <c r="D213" s="130"/>
      <c r="E213" s="130"/>
      <c r="F213" s="242" t="s">
        <v>313</v>
      </c>
      <c r="G213" s="242"/>
      <c r="H213" s="242"/>
      <c r="I213" s="242"/>
      <c r="J213" s="242"/>
      <c r="K213" s="242"/>
      <c r="L213" s="242"/>
      <c r="M213" s="242"/>
      <c r="N213" s="242"/>
    </row>
    <row r="214" spans="1:14" s="125" customFormat="1" x14ac:dyDescent="0.25">
      <c r="A214" s="126"/>
      <c r="B214" s="130"/>
      <c r="C214" s="130"/>
      <c r="D214" s="130"/>
      <c r="E214" s="130"/>
      <c r="F214" s="130"/>
      <c r="G214" s="243" t="s">
        <v>310</v>
      </c>
      <c r="H214" s="243"/>
      <c r="I214" s="243"/>
      <c r="J214" s="243"/>
      <c r="K214" s="243"/>
      <c r="L214" s="243"/>
      <c r="M214" s="243"/>
      <c r="N214" s="243"/>
    </row>
    <row r="215" spans="1:14" s="125" customFormat="1" x14ac:dyDescent="0.25">
      <c r="A215" s="126"/>
      <c r="B215" s="130"/>
      <c r="C215" s="130"/>
      <c r="D215" s="130"/>
      <c r="E215" s="130"/>
      <c r="F215" s="130"/>
      <c r="G215" s="130"/>
      <c r="H215" s="242" t="s">
        <v>356</v>
      </c>
      <c r="I215" s="242"/>
      <c r="J215" s="242"/>
      <c r="K215" s="242"/>
      <c r="L215" s="242"/>
      <c r="M215" s="242"/>
      <c r="N215" s="242"/>
    </row>
    <row r="216" spans="1:14" s="119" customFormat="1" ht="54" x14ac:dyDescent="0.25">
      <c r="A216" s="131"/>
      <c r="B216" s="132"/>
      <c r="C216" s="132"/>
      <c r="D216" s="132"/>
      <c r="E216" s="132"/>
      <c r="F216" s="132"/>
      <c r="G216" s="132"/>
      <c r="H216" s="132"/>
      <c r="I216" s="133" t="s">
        <v>168</v>
      </c>
      <c r="J216" s="134">
        <v>0</v>
      </c>
      <c r="K216" s="134">
        <v>0</v>
      </c>
      <c r="L216" s="134">
        <v>0</v>
      </c>
      <c r="M216" s="134">
        <v>0</v>
      </c>
      <c r="N216" s="134">
        <v>0</v>
      </c>
    </row>
    <row r="217" spans="1:14" s="119" customFormat="1" ht="40.5" x14ac:dyDescent="0.25">
      <c r="A217" s="131"/>
      <c r="B217" s="132"/>
      <c r="C217" s="132"/>
      <c r="D217" s="132"/>
      <c r="E217" s="132"/>
      <c r="F217" s="132"/>
      <c r="G217" s="132"/>
      <c r="H217" s="132"/>
      <c r="I217" s="135" t="s">
        <v>169</v>
      </c>
      <c r="J217" s="136">
        <v>0</v>
      </c>
      <c r="K217" s="136">
        <v>0</v>
      </c>
      <c r="L217" s="136">
        <v>0</v>
      </c>
      <c r="M217" s="136">
        <v>0</v>
      </c>
      <c r="N217" s="136">
        <v>0</v>
      </c>
    </row>
    <row r="218" spans="1:14" s="119" customFormat="1" ht="27" x14ac:dyDescent="0.25">
      <c r="A218" s="131"/>
      <c r="B218" s="132"/>
      <c r="C218" s="132"/>
      <c r="D218" s="132"/>
      <c r="E218" s="132"/>
      <c r="F218" s="132"/>
      <c r="G218" s="132"/>
      <c r="H218" s="132"/>
      <c r="I218" s="135" t="s">
        <v>170</v>
      </c>
      <c r="J218" s="136">
        <v>0</v>
      </c>
      <c r="K218" s="136">
        <v>0</v>
      </c>
      <c r="L218" s="136">
        <v>0</v>
      </c>
      <c r="M218" s="136">
        <v>0</v>
      </c>
      <c r="N218" s="136">
        <v>0</v>
      </c>
    </row>
    <row r="219" spans="1:14" s="119" customFormat="1" ht="40.5" x14ac:dyDescent="0.25">
      <c r="A219" s="131"/>
      <c r="B219" s="132"/>
      <c r="C219" s="132"/>
      <c r="D219" s="132"/>
      <c r="E219" s="132"/>
      <c r="F219" s="132"/>
      <c r="G219" s="132"/>
      <c r="H219" s="132"/>
      <c r="I219" s="135" t="s">
        <v>171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</row>
    <row r="220" spans="1:14" s="119" customFormat="1" ht="40.5" x14ac:dyDescent="0.25">
      <c r="A220" s="131"/>
      <c r="B220" s="132"/>
      <c r="C220" s="132"/>
      <c r="D220" s="132"/>
      <c r="E220" s="132"/>
      <c r="F220" s="132"/>
      <c r="G220" s="132"/>
      <c r="H220" s="132"/>
      <c r="I220" s="133" t="s">
        <v>335</v>
      </c>
      <c r="J220" s="134">
        <v>0</v>
      </c>
      <c r="K220" s="134">
        <v>0</v>
      </c>
      <c r="L220" s="134">
        <v>0</v>
      </c>
      <c r="M220" s="134">
        <v>0</v>
      </c>
      <c r="N220" s="134">
        <v>0</v>
      </c>
    </row>
    <row r="221" spans="1:14" s="119" customFormat="1" ht="67.5" x14ac:dyDescent="0.25">
      <c r="A221" s="131"/>
      <c r="B221" s="132"/>
      <c r="C221" s="132"/>
      <c r="D221" s="132"/>
      <c r="E221" s="132"/>
      <c r="F221" s="132"/>
      <c r="G221" s="132"/>
      <c r="H221" s="132"/>
      <c r="I221" s="135" t="s">
        <v>336</v>
      </c>
      <c r="J221" s="136">
        <v>0</v>
      </c>
      <c r="K221" s="136">
        <v>0</v>
      </c>
      <c r="L221" s="136">
        <v>0</v>
      </c>
      <c r="M221" s="136">
        <v>0</v>
      </c>
      <c r="N221" s="136">
        <v>0</v>
      </c>
    </row>
    <row r="222" spans="1:14" s="119" customFormat="1" ht="54" x14ac:dyDescent="0.25">
      <c r="A222" s="131"/>
      <c r="B222" s="132"/>
      <c r="C222" s="132"/>
      <c r="D222" s="132"/>
      <c r="E222" s="132"/>
      <c r="F222" s="132"/>
      <c r="G222" s="132"/>
      <c r="H222" s="132"/>
      <c r="I222" s="133" t="s">
        <v>172</v>
      </c>
      <c r="J222" s="134">
        <v>0</v>
      </c>
      <c r="K222" s="134">
        <v>0</v>
      </c>
      <c r="L222" s="134">
        <v>0</v>
      </c>
      <c r="M222" s="134">
        <v>0</v>
      </c>
      <c r="N222" s="134">
        <v>0</v>
      </c>
    </row>
    <row r="223" spans="1:14" s="119" customFormat="1" ht="27" x14ac:dyDescent="0.25">
      <c r="A223" s="131"/>
      <c r="B223" s="132"/>
      <c r="C223" s="132"/>
      <c r="D223" s="132"/>
      <c r="E223" s="132"/>
      <c r="F223" s="132"/>
      <c r="G223" s="132"/>
      <c r="H223" s="132"/>
      <c r="I223" s="135" t="s">
        <v>173</v>
      </c>
      <c r="J223" s="136">
        <v>0</v>
      </c>
      <c r="K223" s="136">
        <v>0</v>
      </c>
      <c r="L223" s="136">
        <v>0</v>
      </c>
      <c r="M223" s="136">
        <v>0</v>
      </c>
      <c r="N223" s="136">
        <v>0</v>
      </c>
    </row>
    <row r="224" spans="1:14" s="119" customFormat="1" ht="27" x14ac:dyDescent="0.25">
      <c r="A224" s="131"/>
      <c r="B224" s="132"/>
      <c r="C224" s="132"/>
      <c r="D224" s="132"/>
      <c r="E224" s="132"/>
      <c r="F224" s="132"/>
      <c r="G224" s="132"/>
      <c r="H224" s="132"/>
      <c r="I224" s="135" t="s">
        <v>174</v>
      </c>
      <c r="J224" s="136">
        <v>0</v>
      </c>
      <c r="K224" s="136">
        <v>0</v>
      </c>
      <c r="L224" s="136">
        <v>0</v>
      </c>
      <c r="M224" s="136">
        <v>0</v>
      </c>
      <c r="N224" s="136">
        <v>0</v>
      </c>
    </row>
    <row r="225" spans="1:14" s="119" customFormat="1" ht="40.5" x14ac:dyDescent="0.25">
      <c r="A225" s="131"/>
      <c r="B225" s="132"/>
      <c r="C225" s="132"/>
      <c r="D225" s="132"/>
      <c r="E225" s="132"/>
      <c r="F225" s="132"/>
      <c r="G225" s="132"/>
      <c r="H225" s="132"/>
      <c r="I225" s="135" t="s">
        <v>175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</row>
    <row r="226" spans="1:14" s="119" customFormat="1" ht="40.5" x14ac:dyDescent="0.25">
      <c r="A226" s="131"/>
      <c r="B226" s="132"/>
      <c r="C226" s="132"/>
      <c r="D226" s="132"/>
      <c r="E226" s="132"/>
      <c r="F226" s="132"/>
      <c r="G226" s="132"/>
      <c r="H226" s="132"/>
      <c r="I226" s="133" t="s">
        <v>337</v>
      </c>
      <c r="J226" s="134">
        <v>0</v>
      </c>
      <c r="K226" s="134">
        <v>0</v>
      </c>
      <c r="L226" s="134">
        <v>0</v>
      </c>
      <c r="M226" s="134">
        <v>0</v>
      </c>
      <c r="N226" s="134">
        <v>0</v>
      </c>
    </row>
    <row r="227" spans="1:14" s="119" customFormat="1" ht="54" x14ac:dyDescent="0.25">
      <c r="A227" s="131"/>
      <c r="B227" s="132"/>
      <c r="C227" s="132"/>
      <c r="D227" s="132"/>
      <c r="E227" s="132"/>
      <c r="F227" s="132"/>
      <c r="G227" s="132"/>
      <c r="H227" s="132"/>
      <c r="I227" s="135" t="s">
        <v>338</v>
      </c>
      <c r="J227" s="136">
        <v>0</v>
      </c>
      <c r="K227" s="136">
        <v>0</v>
      </c>
      <c r="L227" s="136">
        <v>0</v>
      </c>
      <c r="M227" s="136">
        <v>0</v>
      </c>
      <c r="N227" s="136">
        <v>0</v>
      </c>
    </row>
    <row r="228" spans="1:14" s="119" customFormat="1" ht="27" x14ac:dyDescent="0.25">
      <c r="A228" s="131"/>
      <c r="B228" s="132"/>
      <c r="C228" s="132"/>
      <c r="D228" s="132"/>
      <c r="E228" s="132"/>
      <c r="F228" s="132"/>
      <c r="G228" s="132"/>
      <c r="H228" s="132"/>
      <c r="I228" s="133" t="s">
        <v>176</v>
      </c>
      <c r="J228" s="134">
        <v>0</v>
      </c>
      <c r="K228" s="134">
        <v>0</v>
      </c>
      <c r="L228" s="134">
        <v>0</v>
      </c>
      <c r="M228" s="134">
        <v>0</v>
      </c>
      <c r="N228" s="134">
        <v>0</v>
      </c>
    </row>
    <row r="229" spans="1:14" s="119" customFormat="1" ht="40.5" x14ac:dyDescent="0.25">
      <c r="A229" s="131"/>
      <c r="B229" s="132"/>
      <c r="C229" s="132"/>
      <c r="D229" s="132"/>
      <c r="E229" s="132"/>
      <c r="F229" s="132"/>
      <c r="G229" s="132"/>
      <c r="H229" s="132"/>
      <c r="I229" s="135" t="s">
        <v>177</v>
      </c>
      <c r="J229" s="136">
        <v>0</v>
      </c>
      <c r="K229" s="136">
        <v>0</v>
      </c>
      <c r="L229" s="136">
        <v>0</v>
      </c>
      <c r="M229" s="136">
        <v>0</v>
      </c>
      <c r="N229" s="136">
        <v>0</v>
      </c>
    </row>
    <row r="230" spans="1:14" s="119" customFormat="1" ht="40.5" x14ac:dyDescent="0.25">
      <c r="A230" s="131"/>
      <c r="B230" s="132"/>
      <c r="C230" s="132"/>
      <c r="D230" s="132"/>
      <c r="E230" s="132"/>
      <c r="F230" s="132"/>
      <c r="G230" s="132"/>
      <c r="H230" s="132"/>
      <c r="I230" s="135" t="s">
        <v>178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</row>
    <row r="231" spans="1:14" s="119" customFormat="1" ht="40.5" x14ac:dyDescent="0.25">
      <c r="A231" s="131"/>
      <c r="B231" s="132"/>
      <c r="C231" s="132"/>
      <c r="D231" s="132"/>
      <c r="E231" s="132"/>
      <c r="F231" s="132"/>
      <c r="G231" s="132"/>
      <c r="H231" s="132"/>
      <c r="I231" s="135" t="s">
        <v>179</v>
      </c>
      <c r="J231" s="136">
        <v>0</v>
      </c>
      <c r="K231" s="136">
        <v>0</v>
      </c>
      <c r="L231" s="136">
        <v>0</v>
      </c>
      <c r="M231" s="136">
        <v>0</v>
      </c>
      <c r="N231" s="136">
        <v>0</v>
      </c>
    </row>
    <row r="232" spans="1:14" s="119" customFormat="1" ht="54" x14ac:dyDescent="0.25">
      <c r="A232" s="131"/>
      <c r="B232" s="132"/>
      <c r="C232" s="132"/>
      <c r="D232" s="132"/>
      <c r="E232" s="132"/>
      <c r="F232" s="132"/>
      <c r="G232" s="132"/>
      <c r="H232" s="132"/>
      <c r="I232" s="133" t="s">
        <v>339</v>
      </c>
      <c r="J232" s="134">
        <v>0</v>
      </c>
      <c r="K232" s="134">
        <v>0</v>
      </c>
      <c r="L232" s="134">
        <v>0</v>
      </c>
      <c r="M232" s="134">
        <v>0</v>
      </c>
      <c r="N232" s="134">
        <v>0</v>
      </c>
    </row>
    <row r="233" spans="1:14" s="119" customFormat="1" ht="67.5" x14ac:dyDescent="0.25">
      <c r="A233" s="131"/>
      <c r="B233" s="132"/>
      <c r="C233" s="132"/>
      <c r="D233" s="132"/>
      <c r="E233" s="132"/>
      <c r="F233" s="132"/>
      <c r="G233" s="132"/>
      <c r="H233" s="132"/>
      <c r="I233" s="135" t="s">
        <v>340</v>
      </c>
      <c r="J233" s="136">
        <v>0</v>
      </c>
      <c r="K233" s="136">
        <v>0</v>
      </c>
      <c r="L233" s="136">
        <v>0</v>
      </c>
      <c r="M233" s="136">
        <v>0</v>
      </c>
      <c r="N233" s="136">
        <v>0</v>
      </c>
    </row>
    <row r="234" spans="1:14" s="119" customFormat="1" ht="54" x14ac:dyDescent="0.25">
      <c r="A234" s="131"/>
      <c r="B234" s="132"/>
      <c r="C234" s="132"/>
      <c r="D234" s="132"/>
      <c r="E234" s="132"/>
      <c r="F234" s="132"/>
      <c r="G234" s="132"/>
      <c r="H234" s="132"/>
      <c r="I234" s="133" t="s">
        <v>180</v>
      </c>
      <c r="J234" s="134">
        <v>0</v>
      </c>
      <c r="K234" s="134">
        <v>0</v>
      </c>
      <c r="L234" s="134">
        <v>0</v>
      </c>
      <c r="M234" s="134">
        <v>0</v>
      </c>
      <c r="N234" s="134">
        <v>0</v>
      </c>
    </row>
    <row r="235" spans="1:14" s="119" customFormat="1" ht="54" x14ac:dyDescent="0.25">
      <c r="A235" s="131"/>
      <c r="B235" s="132"/>
      <c r="C235" s="132"/>
      <c r="D235" s="132"/>
      <c r="E235" s="132"/>
      <c r="F235" s="132"/>
      <c r="G235" s="132"/>
      <c r="H235" s="132"/>
      <c r="I235" s="135" t="s">
        <v>181</v>
      </c>
      <c r="J235" s="136">
        <v>0</v>
      </c>
      <c r="K235" s="136">
        <v>0</v>
      </c>
      <c r="L235" s="136">
        <v>0</v>
      </c>
      <c r="M235" s="136">
        <v>0</v>
      </c>
      <c r="N235" s="136">
        <v>0</v>
      </c>
    </row>
    <row r="236" spans="1:14" s="119" customFormat="1" ht="54" x14ac:dyDescent="0.25">
      <c r="A236" s="131"/>
      <c r="B236" s="132"/>
      <c r="C236" s="132"/>
      <c r="D236" s="132"/>
      <c r="E236" s="132"/>
      <c r="F236" s="132"/>
      <c r="G236" s="132"/>
      <c r="H236" s="132"/>
      <c r="I236" s="135" t="s">
        <v>182</v>
      </c>
      <c r="J236" s="136">
        <v>0</v>
      </c>
      <c r="K236" s="136">
        <v>0</v>
      </c>
      <c r="L236" s="136">
        <v>0</v>
      </c>
      <c r="M236" s="136">
        <v>0</v>
      </c>
      <c r="N236" s="136">
        <v>0</v>
      </c>
    </row>
    <row r="237" spans="1:14" s="119" customFormat="1" ht="54" x14ac:dyDescent="0.25">
      <c r="A237" s="131"/>
      <c r="B237" s="132"/>
      <c r="C237" s="132"/>
      <c r="D237" s="132"/>
      <c r="E237" s="132"/>
      <c r="F237" s="132"/>
      <c r="G237" s="132"/>
      <c r="H237" s="132"/>
      <c r="I237" s="135" t="s">
        <v>183</v>
      </c>
      <c r="J237" s="136">
        <v>0</v>
      </c>
      <c r="K237" s="136">
        <v>0</v>
      </c>
      <c r="L237" s="136">
        <v>0</v>
      </c>
      <c r="M237" s="136">
        <v>0</v>
      </c>
      <c r="N237" s="136">
        <v>0</v>
      </c>
    </row>
    <row r="238" spans="1:14" s="119" customFormat="1" ht="67.5" x14ac:dyDescent="0.25">
      <c r="A238" s="131"/>
      <c r="B238" s="132"/>
      <c r="C238" s="132"/>
      <c r="D238" s="132"/>
      <c r="E238" s="132"/>
      <c r="F238" s="132"/>
      <c r="G238" s="132"/>
      <c r="H238" s="132"/>
      <c r="I238" s="133" t="s">
        <v>341</v>
      </c>
      <c r="J238" s="134">
        <v>0</v>
      </c>
      <c r="K238" s="134">
        <v>0</v>
      </c>
      <c r="L238" s="134">
        <v>0</v>
      </c>
      <c r="M238" s="134">
        <v>0</v>
      </c>
      <c r="N238" s="134">
        <v>0</v>
      </c>
    </row>
    <row r="239" spans="1:14" s="125" customFormat="1" ht="54.75" customHeight="1" x14ac:dyDescent="0.25">
      <c r="A239" s="244"/>
      <c r="B239" s="245"/>
      <c r="C239" s="245"/>
      <c r="D239" s="129" t="s">
        <v>357</v>
      </c>
      <c r="E239" s="246" t="s">
        <v>358</v>
      </c>
      <c r="F239" s="247"/>
      <c r="G239" s="247"/>
      <c r="H239" s="247"/>
      <c r="I239" s="248"/>
      <c r="J239" s="124">
        <f>+Հ4!H417</f>
        <v>571553.40000000014</v>
      </c>
      <c r="K239" s="124">
        <f>+Հ4!I417</f>
        <v>544481.30000000005</v>
      </c>
      <c r="L239" s="124">
        <f>+Հ4!J417</f>
        <v>599886.32479999994</v>
      </c>
      <c r="M239" s="124">
        <f>+Հ4!K417</f>
        <v>603624.5247999999</v>
      </c>
      <c r="N239" s="124">
        <f>+Հ4!L417</f>
        <v>608626.82479999994</v>
      </c>
    </row>
    <row r="240" spans="1:14" s="125" customFormat="1" ht="40.5" customHeight="1" x14ac:dyDescent="0.25">
      <c r="A240" s="126"/>
      <c r="B240" s="130"/>
      <c r="C240" s="130"/>
      <c r="D240" s="130"/>
      <c r="E240" s="130"/>
      <c r="F240" s="242" t="s">
        <v>313</v>
      </c>
      <c r="G240" s="242"/>
      <c r="H240" s="242"/>
      <c r="I240" s="242"/>
      <c r="J240" s="242"/>
      <c r="K240" s="242"/>
      <c r="L240" s="242"/>
      <c r="M240" s="242"/>
      <c r="N240" s="242"/>
    </row>
    <row r="241" spans="1:14" s="125" customFormat="1" x14ac:dyDescent="0.25">
      <c r="A241" s="126"/>
      <c r="B241" s="130"/>
      <c r="C241" s="130"/>
      <c r="D241" s="130"/>
      <c r="E241" s="130"/>
      <c r="F241" s="130"/>
      <c r="G241" s="243" t="s">
        <v>310</v>
      </c>
      <c r="H241" s="243"/>
      <c r="I241" s="243"/>
      <c r="J241" s="243"/>
      <c r="K241" s="243"/>
      <c r="L241" s="243"/>
      <c r="M241" s="243"/>
      <c r="N241" s="243"/>
    </row>
    <row r="242" spans="1:14" s="125" customFormat="1" x14ac:dyDescent="0.25">
      <c r="A242" s="126"/>
      <c r="B242" s="130"/>
      <c r="C242" s="130"/>
      <c r="D242" s="130"/>
      <c r="E242" s="130"/>
      <c r="F242" s="130"/>
      <c r="G242" s="130"/>
      <c r="H242" s="242" t="s">
        <v>359</v>
      </c>
      <c r="I242" s="242"/>
      <c r="J242" s="242"/>
      <c r="K242" s="242"/>
      <c r="L242" s="242"/>
      <c r="M242" s="242"/>
      <c r="N242" s="242"/>
    </row>
    <row r="243" spans="1:14" s="119" customFormat="1" ht="54" x14ac:dyDescent="0.25">
      <c r="A243" s="131"/>
      <c r="B243" s="132"/>
      <c r="C243" s="132"/>
      <c r="D243" s="132"/>
      <c r="E243" s="132"/>
      <c r="F243" s="132"/>
      <c r="G243" s="132"/>
      <c r="H243" s="132"/>
      <c r="I243" s="133" t="s">
        <v>168</v>
      </c>
      <c r="J243" s="134">
        <v>0</v>
      </c>
      <c r="K243" s="134">
        <v>0</v>
      </c>
      <c r="L243" s="134">
        <v>0</v>
      </c>
      <c r="M243" s="134">
        <v>0</v>
      </c>
      <c r="N243" s="134">
        <v>0</v>
      </c>
    </row>
    <row r="244" spans="1:14" s="119" customFormat="1" ht="40.5" x14ac:dyDescent="0.25">
      <c r="A244" s="131"/>
      <c r="B244" s="132"/>
      <c r="C244" s="132"/>
      <c r="D244" s="132"/>
      <c r="E244" s="132"/>
      <c r="F244" s="132"/>
      <c r="G244" s="132"/>
      <c r="H244" s="132"/>
      <c r="I244" s="135" t="s">
        <v>169</v>
      </c>
      <c r="J244" s="136">
        <v>0</v>
      </c>
      <c r="K244" s="136">
        <v>0</v>
      </c>
      <c r="L244" s="136">
        <v>0</v>
      </c>
      <c r="M244" s="136">
        <v>0</v>
      </c>
      <c r="N244" s="136">
        <v>0</v>
      </c>
    </row>
    <row r="245" spans="1:14" s="119" customFormat="1" ht="27" x14ac:dyDescent="0.25">
      <c r="A245" s="131"/>
      <c r="B245" s="132"/>
      <c r="C245" s="132"/>
      <c r="D245" s="132"/>
      <c r="E245" s="132"/>
      <c r="F245" s="132"/>
      <c r="G245" s="132"/>
      <c r="H245" s="132"/>
      <c r="I245" s="135" t="s">
        <v>170</v>
      </c>
      <c r="J245" s="136">
        <v>0</v>
      </c>
      <c r="K245" s="136">
        <v>0</v>
      </c>
      <c r="L245" s="136">
        <v>0</v>
      </c>
      <c r="M245" s="136">
        <v>0</v>
      </c>
      <c r="N245" s="136">
        <v>0</v>
      </c>
    </row>
    <row r="246" spans="1:14" s="119" customFormat="1" ht="40.5" x14ac:dyDescent="0.25">
      <c r="A246" s="131"/>
      <c r="B246" s="132"/>
      <c r="C246" s="132"/>
      <c r="D246" s="132"/>
      <c r="E246" s="132"/>
      <c r="F246" s="132"/>
      <c r="G246" s="132"/>
      <c r="H246" s="132"/>
      <c r="I246" s="135" t="s">
        <v>171</v>
      </c>
      <c r="J246" s="136">
        <v>0</v>
      </c>
      <c r="K246" s="136">
        <v>0</v>
      </c>
      <c r="L246" s="136">
        <v>0</v>
      </c>
      <c r="M246" s="136">
        <v>0</v>
      </c>
      <c r="N246" s="136">
        <v>0</v>
      </c>
    </row>
    <row r="247" spans="1:14" s="119" customFormat="1" ht="40.5" x14ac:dyDescent="0.25">
      <c r="A247" s="131"/>
      <c r="B247" s="132"/>
      <c r="C247" s="132"/>
      <c r="D247" s="132"/>
      <c r="E247" s="132"/>
      <c r="F247" s="132"/>
      <c r="G247" s="132"/>
      <c r="H247" s="132"/>
      <c r="I247" s="133" t="s">
        <v>335</v>
      </c>
      <c r="J247" s="134">
        <v>0</v>
      </c>
      <c r="K247" s="134">
        <v>0</v>
      </c>
      <c r="L247" s="134">
        <v>0</v>
      </c>
      <c r="M247" s="134">
        <v>0</v>
      </c>
      <c r="N247" s="134">
        <v>0</v>
      </c>
    </row>
    <row r="248" spans="1:14" s="119" customFormat="1" ht="67.5" x14ac:dyDescent="0.25">
      <c r="A248" s="131"/>
      <c r="B248" s="132"/>
      <c r="C248" s="132"/>
      <c r="D248" s="132"/>
      <c r="E248" s="132"/>
      <c r="F248" s="132"/>
      <c r="G248" s="132"/>
      <c r="H248" s="132"/>
      <c r="I248" s="135" t="s">
        <v>336</v>
      </c>
      <c r="J248" s="136">
        <v>0</v>
      </c>
      <c r="K248" s="136">
        <v>0</v>
      </c>
      <c r="L248" s="136">
        <v>0</v>
      </c>
      <c r="M248" s="136">
        <v>0</v>
      </c>
      <c r="N248" s="136">
        <v>0</v>
      </c>
    </row>
    <row r="249" spans="1:14" s="119" customFormat="1" ht="54" x14ac:dyDescent="0.25">
      <c r="A249" s="131"/>
      <c r="B249" s="132"/>
      <c r="C249" s="132"/>
      <c r="D249" s="132"/>
      <c r="E249" s="132"/>
      <c r="F249" s="132"/>
      <c r="G249" s="132"/>
      <c r="H249" s="132"/>
      <c r="I249" s="133" t="s">
        <v>172</v>
      </c>
      <c r="J249" s="134">
        <v>0</v>
      </c>
      <c r="K249" s="134">
        <v>0</v>
      </c>
      <c r="L249" s="134">
        <v>0</v>
      </c>
      <c r="M249" s="134">
        <v>0</v>
      </c>
      <c r="N249" s="134">
        <v>0</v>
      </c>
    </row>
    <row r="250" spans="1:14" s="119" customFormat="1" ht="27" x14ac:dyDescent="0.25">
      <c r="A250" s="131"/>
      <c r="B250" s="132"/>
      <c r="C250" s="132"/>
      <c r="D250" s="132"/>
      <c r="E250" s="132"/>
      <c r="F250" s="132"/>
      <c r="G250" s="132"/>
      <c r="H250" s="132"/>
      <c r="I250" s="135" t="s">
        <v>173</v>
      </c>
      <c r="J250" s="136">
        <v>0</v>
      </c>
      <c r="K250" s="136">
        <v>0</v>
      </c>
      <c r="L250" s="136">
        <v>0</v>
      </c>
      <c r="M250" s="136">
        <v>0</v>
      </c>
      <c r="N250" s="136">
        <v>0</v>
      </c>
    </row>
    <row r="251" spans="1:14" s="119" customFormat="1" ht="27" x14ac:dyDescent="0.25">
      <c r="A251" s="131"/>
      <c r="B251" s="132"/>
      <c r="C251" s="132"/>
      <c r="D251" s="132"/>
      <c r="E251" s="132"/>
      <c r="F251" s="132"/>
      <c r="G251" s="132"/>
      <c r="H251" s="132"/>
      <c r="I251" s="135" t="s">
        <v>174</v>
      </c>
      <c r="J251" s="136">
        <v>0</v>
      </c>
      <c r="K251" s="136">
        <v>0</v>
      </c>
      <c r="L251" s="136">
        <v>0</v>
      </c>
      <c r="M251" s="136">
        <v>0</v>
      </c>
      <c r="N251" s="136">
        <v>0</v>
      </c>
    </row>
    <row r="252" spans="1:14" s="119" customFormat="1" ht="40.5" x14ac:dyDescent="0.25">
      <c r="A252" s="131"/>
      <c r="B252" s="132"/>
      <c r="C252" s="132"/>
      <c r="D252" s="132"/>
      <c r="E252" s="132"/>
      <c r="F252" s="132"/>
      <c r="G252" s="132"/>
      <c r="H252" s="132"/>
      <c r="I252" s="135" t="s">
        <v>175</v>
      </c>
      <c r="J252" s="136">
        <v>0</v>
      </c>
      <c r="K252" s="136">
        <v>0</v>
      </c>
      <c r="L252" s="136">
        <v>0</v>
      </c>
      <c r="M252" s="136">
        <v>0</v>
      </c>
      <c r="N252" s="136">
        <v>0</v>
      </c>
    </row>
    <row r="253" spans="1:14" s="119" customFormat="1" ht="40.5" x14ac:dyDescent="0.25">
      <c r="A253" s="131"/>
      <c r="B253" s="132"/>
      <c r="C253" s="132"/>
      <c r="D253" s="132"/>
      <c r="E253" s="132"/>
      <c r="F253" s="132"/>
      <c r="G253" s="132"/>
      <c r="H253" s="132"/>
      <c r="I253" s="133" t="s">
        <v>337</v>
      </c>
      <c r="J253" s="134">
        <v>0</v>
      </c>
      <c r="K253" s="134">
        <v>0</v>
      </c>
      <c r="L253" s="134">
        <v>0</v>
      </c>
      <c r="M253" s="134">
        <v>0</v>
      </c>
      <c r="N253" s="134">
        <v>0</v>
      </c>
    </row>
    <row r="254" spans="1:14" s="119" customFormat="1" ht="54" x14ac:dyDescent="0.25">
      <c r="A254" s="131"/>
      <c r="B254" s="132"/>
      <c r="C254" s="132"/>
      <c r="D254" s="132"/>
      <c r="E254" s="132"/>
      <c r="F254" s="132"/>
      <c r="G254" s="132"/>
      <c r="H254" s="132"/>
      <c r="I254" s="135" t="s">
        <v>338</v>
      </c>
      <c r="J254" s="136">
        <v>0</v>
      </c>
      <c r="K254" s="136">
        <v>0</v>
      </c>
      <c r="L254" s="136">
        <v>0</v>
      </c>
      <c r="M254" s="136">
        <v>0</v>
      </c>
      <c r="N254" s="136">
        <v>0</v>
      </c>
    </row>
    <row r="255" spans="1:14" s="119" customFormat="1" ht="27" x14ac:dyDescent="0.25">
      <c r="A255" s="131"/>
      <c r="B255" s="132"/>
      <c r="C255" s="132"/>
      <c r="D255" s="132"/>
      <c r="E255" s="132"/>
      <c r="F255" s="132"/>
      <c r="G255" s="132"/>
      <c r="H255" s="132"/>
      <c r="I255" s="133" t="s">
        <v>176</v>
      </c>
      <c r="J255" s="134">
        <v>0</v>
      </c>
      <c r="K255" s="134">
        <v>0</v>
      </c>
      <c r="L255" s="134">
        <v>0</v>
      </c>
      <c r="M255" s="134">
        <v>0</v>
      </c>
      <c r="N255" s="134">
        <v>0</v>
      </c>
    </row>
    <row r="256" spans="1:14" s="119" customFormat="1" ht="40.5" x14ac:dyDescent="0.25">
      <c r="A256" s="131"/>
      <c r="B256" s="132"/>
      <c r="C256" s="132"/>
      <c r="D256" s="132"/>
      <c r="E256" s="132"/>
      <c r="F256" s="132"/>
      <c r="G256" s="132"/>
      <c r="H256" s="132"/>
      <c r="I256" s="135" t="s">
        <v>177</v>
      </c>
      <c r="J256" s="136">
        <v>0</v>
      </c>
      <c r="K256" s="136">
        <v>0</v>
      </c>
      <c r="L256" s="136">
        <v>0</v>
      </c>
      <c r="M256" s="136">
        <v>0</v>
      </c>
      <c r="N256" s="136">
        <v>0</v>
      </c>
    </row>
    <row r="257" spans="1:14" s="119" customFormat="1" ht="40.5" x14ac:dyDescent="0.25">
      <c r="A257" s="131"/>
      <c r="B257" s="132"/>
      <c r="C257" s="132"/>
      <c r="D257" s="132"/>
      <c r="E257" s="132"/>
      <c r="F257" s="132"/>
      <c r="G257" s="132"/>
      <c r="H257" s="132"/>
      <c r="I257" s="135" t="s">
        <v>178</v>
      </c>
      <c r="J257" s="136">
        <v>0</v>
      </c>
      <c r="K257" s="136">
        <v>0</v>
      </c>
      <c r="L257" s="136">
        <v>0</v>
      </c>
      <c r="M257" s="136">
        <v>0</v>
      </c>
      <c r="N257" s="136">
        <v>0</v>
      </c>
    </row>
    <row r="258" spans="1:14" s="119" customFormat="1" ht="40.5" x14ac:dyDescent="0.25">
      <c r="A258" s="131"/>
      <c r="B258" s="132"/>
      <c r="C258" s="132"/>
      <c r="D258" s="132"/>
      <c r="E258" s="132"/>
      <c r="F258" s="132"/>
      <c r="G258" s="132"/>
      <c r="H258" s="132"/>
      <c r="I258" s="135" t="s">
        <v>179</v>
      </c>
      <c r="J258" s="136">
        <v>0</v>
      </c>
      <c r="K258" s="136">
        <v>0</v>
      </c>
      <c r="L258" s="136">
        <v>0</v>
      </c>
      <c r="M258" s="136">
        <v>0</v>
      </c>
      <c r="N258" s="136">
        <v>0</v>
      </c>
    </row>
    <row r="259" spans="1:14" s="119" customFormat="1" ht="54" x14ac:dyDescent="0.25">
      <c r="A259" s="131"/>
      <c r="B259" s="132"/>
      <c r="C259" s="132"/>
      <c r="D259" s="132"/>
      <c r="E259" s="132"/>
      <c r="F259" s="132"/>
      <c r="G259" s="132"/>
      <c r="H259" s="132"/>
      <c r="I259" s="133" t="s">
        <v>339</v>
      </c>
      <c r="J259" s="134">
        <v>0</v>
      </c>
      <c r="K259" s="134">
        <v>0</v>
      </c>
      <c r="L259" s="134">
        <v>0</v>
      </c>
      <c r="M259" s="134">
        <v>0</v>
      </c>
      <c r="N259" s="134">
        <v>0</v>
      </c>
    </row>
    <row r="260" spans="1:14" s="119" customFormat="1" ht="67.5" x14ac:dyDescent="0.25">
      <c r="A260" s="131"/>
      <c r="B260" s="132"/>
      <c r="C260" s="132"/>
      <c r="D260" s="132"/>
      <c r="E260" s="132"/>
      <c r="F260" s="132"/>
      <c r="G260" s="132"/>
      <c r="H260" s="132"/>
      <c r="I260" s="135" t="s">
        <v>340</v>
      </c>
      <c r="J260" s="136">
        <v>0</v>
      </c>
      <c r="K260" s="136">
        <v>0</v>
      </c>
      <c r="L260" s="136">
        <v>0</v>
      </c>
      <c r="M260" s="136">
        <v>0</v>
      </c>
      <c r="N260" s="136">
        <v>0</v>
      </c>
    </row>
    <row r="261" spans="1:14" s="119" customFormat="1" ht="54" x14ac:dyDescent="0.25">
      <c r="A261" s="131"/>
      <c r="B261" s="132"/>
      <c r="C261" s="132"/>
      <c r="D261" s="132"/>
      <c r="E261" s="132"/>
      <c r="F261" s="132"/>
      <c r="G261" s="132"/>
      <c r="H261" s="132"/>
      <c r="I261" s="133" t="s">
        <v>180</v>
      </c>
      <c r="J261" s="134">
        <v>0</v>
      </c>
      <c r="K261" s="134">
        <v>0</v>
      </c>
      <c r="L261" s="134">
        <v>0</v>
      </c>
      <c r="M261" s="134">
        <v>0</v>
      </c>
      <c r="N261" s="134">
        <v>0</v>
      </c>
    </row>
    <row r="262" spans="1:14" s="119" customFormat="1" ht="54" x14ac:dyDescent="0.25">
      <c r="A262" s="131"/>
      <c r="B262" s="132"/>
      <c r="C262" s="132"/>
      <c r="D262" s="132"/>
      <c r="E262" s="132"/>
      <c r="F262" s="132"/>
      <c r="G262" s="132"/>
      <c r="H262" s="132"/>
      <c r="I262" s="135" t="s">
        <v>181</v>
      </c>
      <c r="J262" s="136">
        <v>0</v>
      </c>
      <c r="K262" s="136">
        <v>0</v>
      </c>
      <c r="L262" s="136">
        <v>0</v>
      </c>
      <c r="M262" s="136">
        <v>0</v>
      </c>
      <c r="N262" s="136">
        <v>0</v>
      </c>
    </row>
    <row r="263" spans="1:14" s="119" customFormat="1" ht="54" x14ac:dyDescent="0.25">
      <c r="A263" s="131"/>
      <c r="B263" s="132"/>
      <c r="C263" s="132"/>
      <c r="D263" s="132"/>
      <c r="E263" s="132"/>
      <c r="F263" s="132"/>
      <c r="G263" s="132"/>
      <c r="H263" s="132"/>
      <c r="I263" s="135" t="s">
        <v>182</v>
      </c>
      <c r="J263" s="136">
        <v>0</v>
      </c>
      <c r="K263" s="136">
        <v>0</v>
      </c>
      <c r="L263" s="136">
        <v>0</v>
      </c>
      <c r="M263" s="136">
        <v>0</v>
      </c>
      <c r="N263" s="136">
        <v>0</v>
      </c>
    </row>
    <row r="264" spans="1:14" s="119" customFormat="1" ht="54" x14ac:dyDescent="0.25">
      <c r="A264" s="131"/>
      <c r="B264" s="132"/>
      <c r="C264" s="132"/>
      <c r="D264" s="132"/>
      <c r="E264" s="132"/>
      <c r="F264" s="132"/>
      <c r="G264" s="132"/>
      <c r="H264" s="132"/>
      <c r="I264" s="135" t="s">
        <v>183</v>
      </c>
      <c r="J264" s="136">
        <v>0</v>
      </c>
      <c r="K264" s="136">
        <v>0</v>
      </c>
      <c r="L264" s="136">
        <v>0</v>
      </c>
      <c r="M264" s="136">
        <v>0</v>
      </c>
      <c r="N264" s="136">
        <v>0</v>
      </c>
    </row>
    <row r="265" spans="1:14" s="119" customFormat="1" ht="67.5" x14ac:dyDescent="0.25">
      <c r="A265" s="131"/>
      <c r="B265" s="132"/>
      <c r="C265" s="132"/>
      <c r="D265" s="132"/>
      <c r="E265" s="132"/>
      <c r="F265" s="132"/>
      <c r="G265" s="132"/>
      <c r="H265" s="132"/>
      <c r="I265" s="133" t="s">
        <v>341</v>
      </c>
      <c r="J265" s="134">
        <v>0</v>
      </c>
      <c r="K265" s="134">
        <v>0</v>
      </c>
      <c r="L265" s="134">
        <v>0</v>
      </c>
      <c r="M265" s="134">
        <v>0</v>
      </c>
      <c r="N265" s="134">
        <v>0</v>
      </c>
    </row>
    <row r="266" spans="1:14" s="125" customFormat="1" ht="54.75" customHeight="1" x14ac:dyDescent="0.25">
      <c r="A266" s="244"/>
      <c r="B266" s="245"/>
      <c r="C266" s="245"/>
      <c r="D266" s="129" t="s">
        <v>360</v>
      </c>
      <c r="E266" s="246" t="s">
        <v>361</v>
      </c>
      <c r="F266" s="247"/>
      <c r="G266" s="247"/>
      <c r="H266" s="247"/>
      <c r="I266" s="248"/>
      <c r="J266" s="124">
        <f>+Հ4!H451</f>
        <v>426694.12000000005</v>
      </c>
      <c r="K266" s="124">
        <f>+Հ4!I451</f>
        <v>462122.1</v>
      </c>
      <c r="L266" s="124">
        <f>+Հ4!J451</f>
        <v>447999.804</v>
      </c>
      <c r="M266" s="124">
        <f>+Հ4!K451</f>
        <v>451052.70399999997</v>
      </c>
      <c r="N266" s="124">
        <f>+Հ4!L451</f>
        <v>454580.60399999999</v>
      </c>
    </row>
    <row r="267" spans="1:14" s="125" customFormat="1" ht="40.5" customHeight="1" x14ac:dyDescent="0.25">
      <c r="A267" s="126"/>
      <c r="B267" s="130"/>
      <c r="C267" s="130"/>
      <c r="D267" s="130"/>
      <c r="E267" s="130"/>
      <c r="F267" s="242" t="s">
        <v>313</v>
      </c>
      <c r="G267" s="242"/>
      <c r="H267" s="242"/>
      <c r="I267" s="242"/>
      <c r="J267" s="242"/>
      <c r="K267" s="242"/>
      <c r="L267" s="242"/>
      <c r="M267" s="242"/>
      <c r="N267" s="242"/>
    </row>
    <row r="268" spans="1:14" s="125" customFormat="1" x14ac:dyDescent="0.25">
      <c r="A268" s="126"/>
      <c r="B268" s="130"/>
      <c r="C268" s="130"/>
      <c r="D268" s="130"/>
      <c r="E268" s="130"/>
      <c r="F268" s="130"/>
      <c r="G268" s="243" t="s">
        <v>310</v>
      </c>
      <c r="H268" s="243"/>
      <c r="I268" s="243"/>
      <c r="J268" s="243"/>
      <c r="K268" s="243"/>
      <c r="L268" s="243"/>
      <c r="M268" s="243"/>
      <c r="N268" s="243"/>
    </row>
    <row r="269" spans="1:14" s="125" customFormat="1" x14ac:dyDescent="0.25">
      <c r="A269" s="126"/>
      <c r="B269" s="130"/>
      <c r="C269" s="130"/>
      <c r="D269" s="130"/>
      <c r="E269" s="130"/>
      <c r="F269" s="130"/>
      <c r="G269" s="130"/>
      <c r="H269" s="242" t="s">
        <v>362</v>
      </c>
      <c r="I269" s="242"/>
      <c r="J269" s="242"/>
      <c r="K269" s="242"/>
      <c r="L269" s="242"/>
      <c r="M269" s="242"/>
      <c r="N269" s="242"/>
    </row>
    <row r="270" spans="1:14" s="119" customFormat="1" ht="54" x14ac:dyDescent="0.25">
      <c r="A270" s="131"/>
      <c r="B270" s="132"/>
      <c r="C270" s="132"/>
      <c r="D270" s="132"/>
      <c r="E270" s="132"/>
      <c r="F270" s="132"/>
      <c r="G270" s="132"/>
      <c r="H270" s="132"/>
      <c r="I270" s="133" t="s">
        <v>168</v>
      </c>
      <c r="J270" s="134">
        <v>0</v>
      </c>
      <c r="K270" s="134">
        <v>0</v>
      </c>
      <c r="L270" s="134">
        <v>0</v>
      </c>
      <c r="M270" s="134">
        <v>0</v>
      </c>
      <c r="N270" s="134">
        <v>0</v>
      </c>
    </row>
    <row r="271" spans="1:14" s="119" customFormat="1" ht="40.5" x14ac:dyDescent="0.25">
      <c r="A271" s="131"/>
      <c r="B271" s="132"/>
      <c r="C271" s="132"/>
      <c r="D271" s="132"/>
      <c r="E271" s="132"/>
      <c r="F271" s="132"/>
      <c r="G271" s="132"/>
      <c r="H271" s="132"/>
      <c r="I271" s="135" t="s">
        <v>169</v>
      </c>
      <c r="J271" s="136">
        <v>0</v>
      </c>
      <c r="K271" s="136">
        <v>0</v>
      </c>
      <c r="L271" s="136">
        <v>0</v>
      </c>
      <c r="M271" s="136">
        <v>0</v>
      </c>
      <c r="N271" s="136">
        <v>0</v>
      </c>
    </row>
    <row r="272" spans="1:14" s="119" customFormat="1" ht="27" x14ac:dyDescent="0.25">
      <c r="A272" s="131"/>
      <c r="B272" s="132"/>
      <c r="C272" s="132"/>
      <c r="D272" s="132"/>
      <c r="E272" s="132"/>
      <c r="F272" s="132"/>
      <c r="G272" s="132"/>
      <c r="H272" s="132"/>
      <c r="I272" s="135" t="s">
        <v>170</v>
      </c>
      <c r="J272" s="136">
        <v>0</v>
      </c>
      <c r="K272" s="136">
        <v>0</v>
      </c>
      <c r="L272" s="136">
        <v>0</v>
      </c>
      <c r="M272" s="136">
        <v>0</v>
      </c>
      <c r="N272" s="136">
        <v>0</v>
      </c>
    </row>
    <row r="273" spans="1:14" s="119" customFormat="1" ht="40.5" x14ac:dyDescent="0.25">
      <c r="A273" s="131"/>
      <c r="B273" s="132"/>
      <c r="C273" s="132"/>
      <c r="D273" s="132"/>
      <c r="E273" s="132"/>
      <c r="F273" s="132"/>
      <c r="G273" s="132"/>
      <c r="H273" s="132"/>
      <c r="I273" s="135" t="s">
        <v>171</v>
      </c>
      <c r="J273" s="136">
        <v>0</v>
      </c>
      <c r="K273" s="136">
        <v>0</v>
      </c>
      <c r="L273" s="136">
        <v>0</v>
      </c>
      <c r="M273" s="136">
        <v>0</v>
      </c>
      <c r="N273" s="136">
        <v>0</v>
      </c>
    </row>
    <row r="274" spans="1:14" s="119" customFormat="1" ht="40.5" x14ac:dyDescent="0.25">
      <c r="A274" s="131"/>
      <c r="B274" s="132"/>
      <c r="C274" s="132"/>
      <c r="D274" s="132"/>
      <c r="E274" s="132"/>
      <c r="F274" s="132"/>
      <c r="G274" s="132"/>
      <c r="H274" s="132"/>
      <c r="I274" s="133" t="s">
        <v>335</v>
      </c>
      <c r="J274" s="134">
        <v>0</v>
      </c>
      <c r="K274" s="134">
        <v>0</v>
      </c>
      <c r="L274" s="134">
        <v>0</v>
      </c>
      <c r="M274" s="134">
        <v>0</v>
      </c>
      <c r="N274" s="134">
        <v>0</v>
      </c>
    </row>
    <row r="275" spans="1:14" s="119" customFormat="1" ht="67.5" x14ac:dyDescent="0.25">
      <c r="A275" s="131"/>
      <c r="B275" s="132"/>
      <c r="C275" s="132"/>
      <c r="D275" s="132"/>
      <c r="E275" s="132"/>
      <c r="F275" s="132"/>
      <c r="G275" s="132"/>
      <c r="H275" s="132"/>
      <c r="I275" s="135" t="s">
        <v>336</v>
      </c>
      <c r="J275" s="136">
        <v>0</v>
      </c>
      <c r="K275" s="136">
        <v>0</v>
      </c>
      <c r="L275" s="136">
        <v>0</v>
      </c>
      <c r="M275" s="136">
        <v>0</v>
      </c>
      <c r="N275" s="136">
        <v>0</v>
      </c>
    </row>
    <row r="276" spans="1:14" s="119" customFormat="1" ht="54" x14ac:dyDescent="0.25">
      <c r="A276" s="131"/>
      <c r="B276" s="132"/>
      <c r="C276" s="132"/>
      <c r="D276" s="132"/>
      <c r="E276" s="132"/>
      <c r="F276" s="132"/>
      <c r="G276" s="132"/>
      <c r="H276" s="132"/>
      <c r="I276" s="133" t="s">
        <v>172</v>
      </c>
      <c r="J276" s="134">
        <v>0</v>
      </c>
      <c r="K276" s="134">
        <v>0</v>
      </c>
      <c r="L276" s="134">
        <v>0</v>
      </c>
      <c r="M276" s="134">
        <v>0</v>
      </c>
      <c r="N276" s="134">
        <v>0</v>
      </c>
    </row>
    <row r="277" spans="1:14" s="119" customFormat="1" ht="27" x14ac:dyDescent="0.25">
      <c r="A277" s="131"/>
      <c r="B277" s="132"/>
      <c r="C277" s="132"/>
      <c r="D277" s="132"/>
      <c r="E277" s="132"/>
      <c r="F277" s="132"/>
      <c r="G277" s="132"/>
      <c r="H277" s="132"/>
      <c r="I277" s="135" t="s">
        <v>173</v>
      </c>
      <c r="J277" s="136">
        <v>0</v>
      </c>
      <c r="K277" s="136">
        <v>0</v>
      </c>
      <c r="L277" s="136">
        <v>0</v>
      </c>
      <c r="M277" s="136">
        <v>0</v>
      </c>
      <c r="N277" s="136">
        <v>0</v>
      </c>
    </row>
    <row r="278" spans="1:14" s="119" customFormat="1" ht="27" x14ac:dyDescent="0.25">
      <c r="A278" s="131"/>
      <c r="B278" s="132"/>
      <c r="C278" s="132"/>
      <c r="D278" s="132"/>
      <c r="E278" s="132"/>
      <c r="F278" s="132"/>
      <c r="G278" s="132"/>
      <c r="H278" s="132"/>
      <c r="I278" s="135" t="s">
        <v>174</v>
      </c>
      <c r="J278" s="136">
        <v>0</v>
      </c>
      <c r="K278" s="136">
        <v>0</v>
      </c>
      <c r="L278" s="136">
        <v>0</v>
      </c>
      <c r="M278" s="136">
        <v>0</v>
      </c>
      <c r="N278" s="136">
        <v>0</v>
      </c>
    </row>
    <row r="279" spans="1:14" s="119" customFormat="1" ht="40.5" x14ac:dyDescent="0.25">
      <c r="A279" s="131"/>
      <c r="B279" s="132"/>
      <c r="C279" s="132"/>
      <c r="D279" s="132"/>
      <c r="E279" s="132"/>
      <c r="F279" s="132"/>
      <c r="G279" s="132"/>
      <c r="H279" s="132"/>
      <c r="I279" s="135" t="s">
        <v>175</v>
      </c>
      <c r="J279" s="136">
        <v>0</v>
      </c>
      <c r="K279" s="136">
        <v>0</v>
      </c>
      <c r="L279" s="136">
        <v>0</v>
      </c>
      <c r="M279" s="136">
        <v>0</v>
      </c>
      <c r="N279" s="136">
        <v>0</v>
      </c>
    </row>
    <row r="280" spans="1:14" s="119" customFormat="1" ht="40.5" x14ac:dyDescent="0.25">
      <c r="A280" s="131"/>
      <c r="B280" s="132"/>
      <c r="C280" s="132"/>
      <c r="D280" s="132"/>
      <c r="E280" s="132"/>
      <c r="F280" s="132"/>
      <c r="G280" s="132"/>
      <c r="H280" s="132"/>
      <c r="I280" s="133" t="s">
        <v>337</v>
      </c>
      <c r="J280" s="134">
        <v>0</v>
      </c>
      <c r="K280" s="134">
        <v>0</v>
      </c>
      <c r="L280" s="134">
        <v>0</v>
      </c>
      <c r="M280" s="134">
        <v>0</v>
      </c>
      <c r="N280" s="134">
        <v>0</v>
      </c>
    </row>
    <row r="281" spans="1:14" s="119" customFormat="1" ht="54" x14ac:dyDescent="0.25">
      <c r="A281" s="131"/>
      <c r="B281" s="132"/>
      <c r="C281" s="132"/>
      <c r="D281" s="132"/>
      <c r="E281" s="132"/>
      <c r="F281" s="132"/>
      <c r="G281" s="132"/>
      <c r="H281" s="132"/>
      <c r="I281" s="135" t="s">
        <v>338</v>
      </c>
      <c r="J281" s="136">
        <v>0</v>
      </c>
      <c r="K281" s="136">
        <v>0</v>
      </c>
      <c r="L281" s="136">
        <v>0</v>
      </c>
      <c r="M281" s="136">
        <v>0</v>
      </c>
      <c r="N281" s="136">
        <v>0</v>
      </c>
    </row>
    <row r="282" spans="1:14" s="119" customFormat="1" ht="27" x14ac:dyDescent="0.25">
      <c r="A282" s="131"/>
      <c r="B282" s="132"/>
      <c r="C282" s="132"/>
      <c r="D282" s="132"/>
      <c r="E282" s="132"/>
      <c r="F282" s="132"/>
      <c r="G282" s="132"/>
      <c r="H282" s="132"/>
      <c r="I282" s="133" t="s">
        <v>176</v>
      </c>
      <c r="J282" s="134">
        <v>0</v>
      </c>
      <c r="K282" s="134">
        <v>0</v>
      </c>
      <c r="L282" s="134">
        <v>0</v>
      </c>
      <c r="M282" s="134">
        <v>0</v>
      </c>
      <c r="N282" s="134">
        <v>0</v>
      </c>
    </row>
    <row r="283" spans="1:14" s="119" customFormat="1" ht="40.5" x14ac:dyDescent="0.25">
      <c r="A283" s="131"/>
      <c r="B283" s="132"/>
      <c r="C283" s="132"/>
      <c r="D283" s="132"/>
      <c r="E283" s="132"/>
      <c r="F283" s="132"/>
      <c r="G283" s="132"/>
      <c r="H283" s="132"/>
      <c r="I283" s="135" t="s">
        <v>177</v>
      </c>
      <c r="J283" s="136">
        <v>0</v>
      </c>
      <c r="K283" s="136">
        <v>0</v>
      </c>
      <c r="L283" s="136">
        <v>0</v>
      </c>
      <c r="M283" s="136">
        <v>0</v>
      </c>
      <c r="N283" s="136">
        <v>0</v>
      </c>
    </row>
    <row r="284" spans="1:14" s="119" customFormat="1" ht="40.5" x14ac:dyDescent="0.25">
      <c r="A284" s="131"/>
      <c r="B284" s="132"/>
      <c r="C284" s="132"/>
      <c r="D284" s="132"/>
      <c r="E284" s="132"/>
      <c r="F284" s="132"/>
      <c r="G284" s="132"/>
      <c r="H284" s="132"/>
      <c r="I284" s="135" t="s">
        <v>178</v>
      </c>
      <c r="J284" s="136">
        <v>0</v>
      </c>
      <c r="K284" s="136">
        <v>0</v>
      </c>
      <c r="L284" s="136">
        <v>0</v>
      </c>
      <c r="M284" s="136">
        <v>0</v>
      </c>
      <c r="N284" s="136">
        <v>0</v>
      </c>
    </row>
    <row r="285" spans="1:14" s="119" customFormat="1" ht="40.5" x14ac:dyDescent="0.25">
      <c r="A285" s="131"/>
      <c r="B285" s="132"/>
      <c r="C285" s="132"/>
      <c r="D285" s="132"/>
      <c r="E285" s="132"/>
      <c r="F285" s="132"/>
      <c r="G285" s="132"/>
      <c r="H285" s="132"/>
      <c r="I285" s="135" t="s">
        <v>179</v>
      </c>
      <c r="J285" s="136">
        <v>0</v>
      </c>
      <c r="K285" s="136">
        <v>0</v>
      </c>
      <c r="L285" s="136">
        <v>0</v>
      </c>
      <c r="M285" s="136">
        <v>0</v>
      </c>
      <c r="N285" s="136">
        <v>0</v>
      </c>
    </row>
    <row r="286" spans="1:14" s="119" customFormat="1" ht="54" x14ac:dyDescent="0.25">
      <c r="A286" s="131"/>
      <c r="B286" s="132"/>
      <c r="C286" s="132"/>
      <c r="D286" s="132"/>
      <c r="E286" s="132"/>
      <c r="F286" s="132"/>
      <c r="G286" s="132"/>
      <c r="H286" s="132"/>
      <c r="I286" s="133" t="s">
        <v>339</v>
      </c>
      <c r="J286" s="134">
        <v>0</v>
      </c>
      <c r="K286" s="134">
        <v>0</v>
      </c>
      <c r="L286" s="134">
        <v>0</v>
      </c>
      <c r="M286" s="134">
        <v>0</v>
      </c>
      <c r="N286" s="134">
        <v>0</v>
      </c>
    </row>
    <row r="287" spans="1:14" s="119" customFormat="1" ht="67.5" x14ac:dyDescent="0.25">
      <c r="A287" s="131"/>
      <c r="B287" s="132"/>
      <c r="C287" s="132"/>
      <c r="D287" s="132"/>
      <c r="E287" s="132"/>
      <c r="F287" s="132"/>
      <c r="G287" s="132"/>
      <c r="H287" s="132"/>
      <c r="I287" s="135" t="s">
        <v>340</v>
      </c>
      <c r="J287" s="136">
        <v>0</v>
      </c>
      <c r="K287" s="136">
        <v>0</v>
      </c>
      <c r="L287" s="136">
        <v>0</v>
      </c>
      <c r="M287" s="136">
        <v>0</v>
      </c>
      <c r="N287" s="136">
        <v>0</v>
      </c>
    </row>
    <row r="288" spans="1:14" s="119" customFormat="1" ht="54" x14ac:dyDescent="0.25">
      <c r="A288" s="131"/>
      <c r="B288" s="132"/>
      <c r="C288" s="132"/>
      <c r="D288" s="132"/>
      <c r="E288" s="132"/>
      <c r="F288" s="132"/>
      <c r="G288" s="132"/>
      <c r="H288" s="132"/>
      <c r="I288" s="133" t="s">
        <v>180</v>
      </c>
      <c r="J288" s="134">
        <v>0</v>
      </c>
      <c r="K288" s="134">
        <v>0</v>
      </c>
      <c r="L288" s="134">
        <v>0</v>
      </c>
      <c r="M288" s="134">
        <v>0</v>
      </c>
      <c r="N288" s="134">
        <v>0</v>
      </c>
    </row>
    <row r="289" spans="1:14" s="119" customFormat="1" ht="54" x14ac:dyDescent="0.25">
      <c r="A289" s="131"/>
      <c r="B289" s="132"/>
      <c r="C289" s="132"/>
      <c r="D289" s="132"/>
      <c r="E289" s="132"/>
      <c r="F289" s="132"/>
      <c r="G289" s="132"/>
      <c r="H289" s="132"/>
      <c r="I289" s="135" t="s">
        <v>181</v>
      </c>
      <c r="J289" s="136">
        <v>0</v>
      </c>
      <c r="K289" s="136">
        <v>0</v>
      </c>
      <c r="L289" s="136">
        <v>0</v>
      </c>
      <c r="M289" s="136">
        <v>0</v>
      </c>
      <c r="N289" s="136">
        <v>0</v>
      </c>
    </row>
    <row r="290" spans="1:14" s="119" customFormat="1" ht="54" x14ac:dyDescent="0.25">
      <c r="A290" s="131"/>
      <c r="B290" s="132"/>
      <c r="C290" s="132"/>
      <c r="D290" s="132"/>
      <c r="E290" s="132"/>
      <c r="F290" s="132"/>
      <c r="G290" s="132"/>
      <c r="H290" s="132"/>
      <c r="I290" s="135" t="s">
        <v>182</v>
      </c>
      <c r="J290" s="136">
        <v>0</v>
      </c>
      <c r="K290" s="136">
        <v>0</v>
      </c>
      <c r="L290" s="136">
        <v>0</v>
      </c>
      <c r="M290" s="136">
        <v>0</v>
      </c>
      <c r="N290" s="136">
        <v>0</v>
      </c>
    </row>
    <row r="291" spans="1:14" s="119" customFormat="1" ht="54" x14ac:dyDescent="0.25">
      <c r="A291" s="131"/>
      <c r="B291" s="132"/>
      <c r="C291" s="132"/>
      <c r="D291" s="132"/>
      <c r="E291" s="132"/>
      <c r="F291" s="132"/>
      <c r="G291" s="132"/>
      <c r="H291" s="132"/>
      <c r="I291" s="135" t="s">
        <v>183</v>
      </c>
      <c r="J291" s="136">
        <v>0</v>
      </c>
      <c r="K291" s="136">
        <v>0</v>
      </c>
      <c r="L291" s="136">
        <v>0</v>
      </c>
      <c r="M291" s="136">
        <v>0</v>
      </c>
      <c r="N291" s="136">
        <v>0</v>
      </c>
    </row>
    <row r="292" spans="1:14" s="119" customFormat="1" ht="67.5" x14ac:dyDescent="0.25">
      <c r="A292" s="131"/>
      <c r="B292" s="132"/>
      <c r="C292" s="132"/>
      <c r="D292" s="132"/>
      <c r="E292" s="132"/>
      <c r="F292" s="132"/>
      <c r="G292" s="132"/>
      <c r="H292" s="132"/>
      <c r="I292" s="133" t="s">
        <v>341</v>
      </c>
      <c r="J292" s="134">
        <v>0</v>
      </c>
      <c r="K292" s="134">
        <v>0</v>
      </c>
      <c r="L292" s="134">
        <v>0</v>
      </c>
      <c r="M292" s="134">
        <v>0</v>
      </c>
      <c r="N292" s="134">
        <v>0</v>
      </c>
    </row>
    <row r="293" spans="1:14" s="125" customFormat="1" ht="54.75" customHeight="1" x14ac:dyDescent="0.25">
      <c r="A293" s="244"/>
      <c r="B293" s="245"/>
      <c r="C293" s="245"/>
      <c r="D293" s="129" t="s">
        <v>363</v>
      </c>
      <c r="E293" s="246" t="s">
        <v>364</v>
      </c>
      <c r="F293" s="247"/>
      <c r="G293" s="247"/>
      <c r="H293" s="247"/>
      <c r="I293" s="248"/>
      <c r="J293" s="124">
        <f>+Հ4!H485</f>
        <v>365294.59000000008</v>
      </c>
      <c r="K293" s="124">
        <f>+Հ4!I485</f>
        <v>316361.3</v>
      </c>
      <c r="L293" s="124">
        <f>+Հ4!J485</f>
        <v>374591.76640000002</v>
      </c>
      <c r="M293" s="124">
        <f>+Հ4!K485</f>
        <v>353085.06640000001</v>
      </c>
      <c r="N293" s="124">
        <f>+Հ4!L485</f>
        <v>355857.16639999999</v>
      </c>
    </row>
    <row r="294" spans="1:14" s="125" customFormat="1" ht="40.5" customHeight="1" x14ac:dyDescent="0.25">
      <c r="A294" s="126"/>
      <c r="B294" s="130"/>
      <c r="C294" s="130"/>
      <c r="D294" s="130"/>
      <c r="E294" s="130"/>
      <c r="F294" s="242" t="s">
        <v>313</v>
      </c>
      <c r="G294" s="242"/>
      <c r="H294" s="242"/>
      <c r="I294" s="242"/>
      <c r="J294" s="242"/>
      <c r="K294" s="242"/>
      <c r="L294" s="242"/>
      <c r="M294" s="242"/>
      <c r="N294" s="242"/>
    </row>
    <row r="295" spans="1:14" s="125" customFormat="1" x14ac:dyDescent="0.25">
      <c r="A295" s="126"/>
      <c r="B295" s="130"/>
      <c r="C295" s="130"/>
      <c r="D295" s="130"/>
      <c r="E295" s="130"/>
      <c r="F295" s="130"/>
      <c r="G295" s="243" t="s">
        <v>310</v>
      </c>
      <c r="H295" s="243"/>
      <c r="I295" s="243"/>
      <c r="J295" s="243"/>
      <c r="K295" s="243"/>
      <c r="L295" s="243"/>
      <c r="M295" s="243"/>
      <c r="N295" s="243"/>
    </row>
    <row r="296" spans="1:14" s="125" customFormat="1" x14ac:dyDescent="0.25">
      <c r="A296" s="126"/>
      <c r="B296" s="130"/>
      <c r="C296" s="130"/>
      <c r="D296" s="130"/>
      <c r="E296" s="130"/>
      <c r="F296" s="130"/>
      <c r="G296" s="130"/>
      <c r="H296" s="242" t="s">
        <v>365</v>
      </c>
      <c r="I296" s="242"/>
      <c r="J296" s="242"/>
      <c r="K296" s="242"/>
      <c r="L296" s="242"/>
      <c r="M296" s="242"/>
      <c r="N296" s="242"/>
    </row>
    <row r="297" spans="1:14" s="119" customFormat="1" ht="54" x14ac:dyDescent="0.25">
      <c r="A297" s="131"/>
      <c r="B297" s="132"/>
      <c r="C297" s="132"/>
      <c r="D297" s="132"/>
      <c r="E297" s="132"/>
      <c r="F297" s="132"/>
      <c r="G297" s="132"/>
      <c r="H297" s="132"/>
      <c r="I297" s="133" t="s">
        <v>168</v>
      </c>
      <c r="J297" s="134">
        <v>0</v>
      </c>
      <c r="K297" s="134">
        <v>0</v>
      </c>
      <c r="L297" s="134">
        <v>0</v>
      </c>
      <c r="M297" s="134">
        <v>0</v>
      </c>
      <c r="N297" s="134">
        <v>0</v>
      </c>
    </row>
    <row r="298" spans="1:14" s="119" customFormat="1" ht="40.5" x14ac:dyDescent="0.25">
      <c r="A298" s="131"/>
      <c r="B298" s="132"/>
      <c r="C298" s="132"/>
      <c r="D298" s="132"/>
      <c r="E298" s="132"/>
      <c r="F298" s="132"/>
      <c r="G298" s="132"/>
      <c r="H298" s="132"/>
      <c r="I298" s="135" t="s">
        <v>169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</row>
    <row r="299" spans="1:14" s="119" customFormat="1" ht="27" x14ac:dyDescent="0.25">
      <c r="A299" s="131"/>
      <c r="B299" s="132"/>
      <c r="C299" s="132"/>
      <c r="D299" s="132"/>
      <c r="E299" s="132"/>
      <c r="F299" s="132"/>
      <c r="G299" s="132"/>
      <c r="H299" s="132"/>
      <c r="I299" s="135" t="s">
        <v>170</v>
      </c>
      <c r="J299" s="136">
        <v>0</v>
      </c>
      <c r="K299" s="136">
        <v>0</v>
      </c>
      <c r="L299" s="136">
        <v>0</v>
      </c>
      <c r="M299" s="136">
        <v>0</v>
      </c>
      <c r="N299" s="136">
        <v>0</v>
      </c>
    </row>
    <row r="300" spans="1:14" s="119" customFormat="1" ht="40.5" x14ac:dyDescent="0.25">
      <c r="A300" s="131"/>
      <c r="B300" s="132"/>
      <c r="C300" s="132"/>
      <c r="D300" s="132"/>
      <c r="E300" s="132"/>
      <c r="F300" s="132"/>
      <c r="G300" s="132"/>
      <c r="H300" s="132"/>
      <c r="I300" s="135" t="s">
        <v>171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</row>
    <row r="301" spans="1:14" s="119" customFormat="1" ht="40.5" x14ac:dyDescent="0.25">
      <c r="A301" s="131"/>
      <c r="B301" s="132"/>
      <c r="C301" s="132"/>
      <c r="D301" s="132"/>
      <c r="E301" s="132"/>
      <c r="F301" s="132"/>
      <c r="G301" s="132"/>
      <c r="H301" s="132"/>
      <c r="I301" s="133" t="s">
        <v>335</v>
      </c>
      <c r="J301" s="134">
        <v>0</v>
      </c>
      <c r="K301" s="134">
        <v>0</v>
      </c>
      <c r="L301" s="134">
        <v>0</v>
      </c>
      <c r="M301" s="134">
        <v>0</v>
      </c>
      <c r="N301" s="134">
        <v>0</v>
      </c>
    </row>
    <row r="302" spans="1:14" s="119" customFormat="1" ht="67.5" x14ac:dyDescent="0.25">
      <c r="A302" s="131"/>
      <c r="B302" s="132"/>
      <c r="C302" s="132"/>
      <c r="D302" s="132"/>
      <c r="E302" s="132"/>
      <c r="F302" s="132"/>
      <c r="G302" s="132"/>
      <c r="H302" s="132"/>
      <c r="I302" s="135" t="s">
        <v>336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</row>
    <row r="303" spans="1:14" s="119" customFormat="1" ht="54" x14ac:dyDescent="0.25">
      <c r="A303" s="131"/>
      <c r="B303" s="132"/>
      <c r="C303" s="132"/>
      <c r="D303" s="132"/>
      <c r="E303" s="132"/>
      <c r="F303" s="132"/>
      <c r="G303" s="132"/>
      <c r="H303" s="132"/>
      <c r="I303" s="133" t="s">
        <v>172</v>
      </c>
      <c r="J303" s="134">
        <v>0</v>
      </c>
      <c r="K303" s="134">
        <v>0</v>
      </c>
      <c r="L303" s="134">
        <v>0</v>
      </c>
      <c r="M303" s="134">
        <v>0</v>
      </c>
      <c r="N303" s="134">
        <v>0</v>
      </c>
    </row>
    <row r="304" spans="1:14" s="119" customFormat="1" ht="27" x14ac:dyDescent="0.25">
      <c r="A304" s="131"/>
      <c r="B304" s="132"/>
      <c r="C304" s="132"/>
      <c r="D304" s="132"/>
      <c r="E304" s="132"/>
      <c r="F304" s="132"/>
      <c r="G304" s="132"/>
      <c r="H304" s="132"/>
      <c r="I304" s="135" t="s">
        <v>173</v>
      </c>
      <c r="J304" s="136">
        <v>0</v>
      </c>
      <c r="K304" s="136">
        <v>0</v>
      </c>
      <c r="L304" s="136">
        <v>0</v>
      </c>
      <c r="M304" s="136">
        <v>0</v>
      </c>
      <c r="N304" s="136">
        <v>0</v>
      </c>
    </row>
    <row r="305" spans="1:14" s="119" customFormat="1" ht="27" x14ac:dyDescent="0.25">
      <c r="A305" s="131"/>
      <c r="B305" s="132"/>
      <c r="C305" s="132"/>
      <c r="D305" s="132"/>
      <c r="E305" s="132"/>
      <c r="F305" s="132"/>
      <c r="G305" s="132"/>
      <c r="H305" s="132"/>
      <c r="I305" s="135" t="s">
        <v>174</v>
      </c>
      <c r="J305" s="136">
        <v>0</v>
      </c>
      <c r="K305" s="136">
        <v>0</v>
      </c>
      <c r="L305" s="136">
        <v>0</v>
      </c>
      <c r="M305" s="136">
        <v>0</v>
      </c>
      <c r="N305" s="136">
        <v>0</v>
      </c>
    </row>
    <row r="306" spans="1:14" s="119" customFormat="1" ht="40.5" x14ac:dyDescent="0.25">
      <c r="A306" s="131"/>
      <c r="B306" s="132"/>
      <c r="C306" s="132"/>
      <c r="D306" s="132"/>
      <c r="E306" s="132"/>
      <c r="F306" s="132"/>
      <c r="G306" s="132"/>
      <c r="H306" s="132"/>
      <c r="I306" s="135" t="s">
        <v>175</v>
      </c>
      <c r="J306" s="136">
        <v>0</v>
      </c>
      <c r="K306" s="136">
        <v>0</v>
      </c>
      <c r="L306" s="136">
        <v>0</v>
      </c>
      <c r="M306" s="136">
        <v>0</v>
      </c>
      <c r="N306" s="136">
        <v>0</v>
      </c>
    </row>
    <row r="307" spans="1:14" s="119" customFormat="1" ht="40.5" x14ac:dyDescent="0.25">
      <c r="A307" s="131"/>
      <c r="B307" s="132"/>
      <c r="C307" s="132"/>
      <c r="D307" s="132"/>
      <c r="E307" s="132"/>
      <c r="F307" s="132"/>
      <c r="G307" s="132"/>
      <c r="H307" s="132"/>
      <c r="I307" s="133" t="s">
        <v>337</v>
      </c>
      <c r="J307" s="134">
        <v>0</v>
      </c>
      <c r="K307" s="134">
        <v>0</v>
      </c>
      <c r="L307" s="134">
        <v>0</v>
      </c>
      <c r="M307" s="134">
        <v>0</v>
      </c>
      <c r="N307" s="134">
        <v>0</v>
      </c>
    </row>
    <row r="308" spans="1:14" s="119" customFormat="1" ht="54" x14ac:dyDescent="0.25">
      <c r="A308" s="131"/>
      <c r="B308" s="132"/>
      <c r="C308" s="132"/>
      <c r="D308" s="132"/>
      <c r="E308" s="132"/>
      <c r="F308" s="132"/>
      <c r="G308" s="132"/>
      <c r="H308" s="132"/>
      <c r="I308" s="135" t="s">
        <v>338</v>
      </c>
      <c r="J308" s="136">
        <v>0</v>
      </c>
      <c r="K308" s="136">
        <v>0</v>
      </c>
      <c r="L308" s="136">
        <v>0</v>
      </c>
      <c r="M308" s="136">
        <v>0</v>
      </c>
      <c r="N308" s="136">
        <v>0</v>
      </c>
    </row>
    <row r="309" spans="1:14" s="119" customFormat="1" ht="27" x14ac:dyDescent="0.25">
      <c r="A309" s="131"/>
      <c r="B309" s="132"/>
      <c r="C309" s="132"/>
      <c r="D309" s="132"/>
      <c r="E309" s="132"/>
      <c r="F309" s="132"/>
      <c r="G309" s="132"/>
      <c r="H309" s="132"/>
      <c r="I309" s="133" t="s">
        <v>176</v>
      </c>
      <c r="J309" s="134">
        <v>0</v>
      </c>
      <c r="K309" s="134">
        <v>0</v>
      </c>
      <c r="L309" s="134">
        <v>0</v>
      </c>
      <c r="M309" s="134">
        <v>0</v>
      </c>
      <c r="N309" s="134">
        <v>0</v>
      </c>
    </row>
    <row r="310" spans="1:14" s="119" customFormat="1" ht="40.5" x14ac:dyDescent="0.25">
      <c r="A310" s="131"/>
      <c r="B310" s="132"/>
      <c r="C310" s="132"/>
      <c r="D310" s="132"/>
      <c r="E310" s="132"/>
      <c r="F310" s="132"/>
      <c r="G310" s="132"/>
      <c r="H310" s="132"/>
      <c r="I310" s="135" t="s">
        <v>177</v>
      </c>
      <c r="J310" s="136">
        <v>0</v>
      </c>
      <c r="K310" s="136">
        <v>0</v>
      </c>
      <c r="L310" s="136">
        <v>0</v>
      </c>
      <c r="M310" s="136">
        <v>0</v>
      </c>
      <c r="N310" s="136">
        <v>0</v>
      </c>
    </row>
    <row r="311" spans="1:14" s="119" customFormat="1" ht="40.5" x14ac:dyDescent="0.25">
      <c r="A311" s="131"/>
      <c r="B311" s="132"/>
      <c r="C311" s="132"/>
      <c r="D311" s="132"/>
      <c r="E311" s="132"/>
      <c r="F311" s="132"/>
      <c r="G311" s="132"/>
      <c r="H311" s="132"/>
      <c r="I311" s="135" t="s">
        <v>178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</row>
    <row r="312" spans="1:14" s="119" customFormat="1" ht="40.5" x14ac:dyDescent="0.25">
      <c r="A312" s="131"/>
      <c r="B312" s="132"/>
      <c r="C312" s="132"/>
      <c r="D312" s="132"/>
      <c r="E312" s="132"/>
      <c r="F312" s="132"/>
      <c r="G312" s="132"/>
      <c r="H312" s="132"/>
      <c r="I312" s="135" t="s">
        <v>179</v>
      </c>
      <c r="J312" s="136">
        <v>0</v>
      </c>
      <c r="K312" s="136">
        <v>0</v>
      </c>
      <c r="L312" s="136">
        <v>0</v>
      </c>
      <c r="M312" s="136">
        <v>0</v>
      </c>
      <c r="N312" s="136">
        <v>0</v>
      </c>
    </row>
    <row r="313" spans="1:14" s="119" customFormat="1" ht="54" x14ac:dyDescent="0.25">
      <c r="A313" s="131"/>
      <c r="B313" s="132"/>
      <c r="C313" s="132"/>
      <c r="D313" s="132"/>
      <c r="E313" s="132"/>
      <c r="F313" s="132"/>
      <c r="G313" s="132"/>
      <c r="H313" s="132"/>
      <c r="I313" s="133" t="s">
        <v>339</v>
      </c>
      <c r="J313" s="134">
        <v>0</v>
      </c>
      <c r="K313" s="134">
        <v>0</v>
      </c>
      <c r="L313" s="134">
        <v>0</v>
      </c>
      <c r="M313" s="134">
        <v>0</v>
      </c>
      <c r="N313" s="134">
        <v>0</v>
      </c>
    </row>
    <row r="314" spans="1:14" s="119" customFormat="1" ht="67.5" x14ac:dyDescent="0.25">
      <c r="A314" s="131"/>
      <c r="B314" s="132"/>
      <c r="C314" s="132"/>
      <c r="D314" s="132"/>
      <c r="E314" s="132"/>
      <c r="F314" s="132"/>
      <c r="G314" s="132"/>
      <c r="H314" s="132"/>
      <c r="I314" s="135" t="s">
        <v>340</v>
      </c>
      <c r="J314" s="136">
        <v>0</v>
      </c>
      <c r="K314" s="136">
        <v>0</v>
      </c>
      <c r="L314" s="136">
        <v>0</v>
      </c>
      <c r="M314" s="136">
        <v>0</v>
      </c>
      <c r="N314" s="136">
        <v>0</v>
      </c>
    </row>
    <row r="315" spans="1:14" s="119" customFormat="1" ht="54" x14ac:dyDescent="0.25">
      <c r="A315" s="131"/>
      <c r="B315" s="132"/>
      <c r="C315" s="132"/>
      <c r="D315" s="132"/>
      <c r="E315" s="132"/>
      <c r="F315" s="132"/>
      <c r="G315" s="132"/>
      <c r="H315" s="132"/>
      <c r="I315" s="133" t="s">
        <v>180</v>
      </c>
      <c r="J315" s="134">
        <v>0</v>
      </c>
      <c r="K315" s="134">
        <v>0</v>
      </c>
      <c r="L315" s="134">
        <v>0</v>
      </c>
      <c r="M315" s="134">
        <v>0</v>
      </c>
      <c r="N315" s="134">
        <v>0</v>
      </c>
    </row>
    <row r="316" spans="1:14" s="119" customFormat="1" ht="54" x14ac:dyDescent="0.25">
      <c r="A316" s="131"/>
      <c r="B316" s="132"/>
      <c r="C316" s="132"/>
      <c r="D316" s="132"/>
      <c r="E316" s="132"/>
      <c r="F316" s="132"/>
      <c r="G316" s="132"/>
      <c r="H316" s="132"/>
      <c r="I316" s="135" t="s">
        <v>181</v>
      </c>
      <c r="J316" s="136">
        <v>0</v>
      </c>
      <c r="K316" s="136">
        <v>0</v>
      </c>
      <c r="L316" s="136">
        <v>0</v>
      </c>
      <c r="M316" s="136">
        <v>0</v>
      </c>
      <c r="N316" s="136">
        <v>0</v>
      </c>
    </row>
    <row r="317" spans="1:14" s="119" customFormat="1" ht="54" x14ac:dyDescent="0.25">
      <c r="A317" s="131"/>
      <c r="B317" s="132"/>
      <c r="C317" s="132"/>
      <c r="D317" s="132"/>
      <c r="E317" s="132"/>
      <c r="F317" s="132"/>
      <c r="G317" s="132"/>
      <c r="H317" s="132"/>
      <c r="I317" s="135" t="s">
        <v>182</v>
      </c>
      <c r="J317" s="136">
        <v>0</v>
      </c>
      <c r="K317" s="136">
        <v>0</v>
      </c>
      <c r="L317" s="136">
        <v>0</v>
      </c>
      <c r="M317" s="136">
        <v>0</v>
      </c>
      <c r="N317" s="136">
        <v>0</v>
      </c>
    </row>
    <row r="318" spans="1:14" s="119" customFormat="1" ht="54" x14ac:dyDescent="0.25">
      <c r="A318" s="131"/>
      <c r="B318" s="132"/>
      <c r="C318" s="132"/>
      <c r="D318" s="132"/>
      <c r="E318" s="132"/>
      <c r="F318" s="132"/>
      <c r="G318" s="132"/>
      <c r="H318" s="132"/>
      <c r="I318" s="135" t="s">
        <v>183</v>
      </c>
      <c r="J318" s="136">
        <v>0</v>
      </c>
      <c r="K318" s="136">
        <v>0</v>
      </c>
      <c r="L318" s="136">
        <v>0</v>
      </c>
      <c r="M318" s="136">
        <v>0</v>
      </c>
      <c r="N318" s="136">
        <v>0</v>
      </c>
    </row>
    <row r="319" spans="1:14" s="119" customFormat="1" ht="67.5" x14ac:dyDescent="0.25">
      <c r="A319" s="131"/>
      <c r="B319" s="132"/>
      <c r="C319" s="132"/>
      <c r="D319" s="132"/>
      <c r="E319" s="132"/>
      <c r="F319" s="132"/>
      <c r="G319" s="132"/>
      <c r="H319" s="132"/>
      <c r="I319" s="133" t="s">
        <v>341</v>
      </c>
      <c r="J319" s="134">
        <v>0</v>
      </c>
      <c r="K319" s="134">
        <v>0</v>
      </c>
      <c r="L319" s="134">
        <v>0</v>
      </c>
      <c r="M319" s="134">
        <v>0</v>
      </c>
      <c r="N319" s="134">
        <v>0</v>
      </c>
    </row>
    <row r="320" spans="1:14" s="125" customFormat="1" ht="54.75" customHeight="1" x14ac:dyDescent="0.25">
      <c r="A320" s="244"/>
      <c r="B320" s="245"/>
      <c r="C320" s="245"/>
      <c r="D320" s="129" t="s">
        <v>366</v>
      </c>
      <c r="E320" s="246" t="s">
        <v>46</v>
      </c>
      <c r="F320" s="247"/>
      <c r="G320" s="247"/>
      <c r="H320" s="247"/>
      <c r="I320" s="248"/>
      <c r="J320" s="124">
        <f>+Հ4!H519</f>
        <v>596975.91999999993</v>
      </c>
      <c r="K320" s="124">
        <f>+Հ4!I519</f>
        <v>543619.29999999993</v>
      </c>
      <c r="L320" s="124">
        <f>+Հ4!J519</f>
        <v>622029.90000000014</v>
      </c>
      <c r="M320" s="124">
        <f>+Հ4!K519</f>
        <v>624972.60000000009</v>
      </c>
      <c r="N320" s="124">
        <f>+Հ4!L519</f>
        <v>627403.80000000005</v>
      </c>
    </row>
    <row r="321" spans="1:14" s="125" customFormat="1" ht="40.5" customHeight="1" x14ac:dyDescent="0.25">
      <c r="A321" s="126"/>
      <c r="B321" s="130"/>
      <c r="C321" s="130"/>
      <c r="D321" s="130"/>
      <c r="E321" s="130"/>
      <c r="F321" s="242" t="s">
        <v>313</v>
      </c>
      <c r="G321" s="242"/>
      <c r="H321" s="242"/>
      <c r="I321" s="242"/>
      <c r="J321" s="242"/>
      <c r="K321" s="242"/>
      <c r="L321" s="242"/>
      <c r="M321" s="242"/>
      <c r="N321" s="242"/>
    </row>
    <row r="322" spans="1:14" s="125" customFormat="1" x14ac:dyDescent="0.25">
      <c r="A322" s="126"/>
      <c r="B322" s="130"/>
      <c r="C322" s="130"/>
      <c r="D322" s="130"/>
      <c r="E322" s="130"/>
      <c r="F322" s="130"/>
      <c r="G322" s="243" t="s">
        <v>310</v>
      </c>
      <c r="H322" s="243"/>
      <c r="I322" s="243"/>
      <c r="J322" s="243"/>
      <c r="K322" s="243"/>
      <c r="L322" s="243"/>
      <c r="M322" s="243"/>
      <c r="N322" s="243"/>
    </row>
    <row r="323" spans="1:14" s="125" customFormat="1" x14ac:dyDescent="0.25">
      <c r="A323" s="126"/>
      <c r="B323" s="130"/>
      <c r="C323" s="130"/>
      <c r="D323" s="130"/>
      <c r="E323" s="130"/>
      <c r="F323" s="130"/>
      <c r="G323" s="130"/>
      <c r="H323" s="242" t="s">
        <v>367</v>
      </c>
      <c r="I323" s="242"/>
      <c r="J323" s="242"/>
      <c r="K323" s="242"/>
      <c r="L323" s="242"/>
      <c r="M323" s="242"/>
      <c r="N323" s="242"/>
    </row>
    <row r="324" spans="1:14" s="119" customFormat="1" ht="54" x14ac:dyDescent="0.25">
      <c r="A324" s="131"/>
      <c r="B324" s="132"/>
      <c r="C324" s="132"/>
      <c r="D324" s="132"/>
      <c r="E324" s="132"/>
      <c r="F324" s="132"/>
      <c r="G324" s="132"/>
      <c r="H324" s="132"/>
      <c r="I324" s="133" t="s">
        <v>184</v>
      </c>
      <c r="J324" s="134">
        <v>0</v>
      </c>
      <c r="K324" s="134">
        <v>0</v>
      </c>
      <c r="L324" s="134">
        <v>0</v>
      </c>
      <c r="M324" s="134">
        <v>0</v>
      </c>
      <c r="N324" s="134">
        <v>0</v>
      </c>
    </row>
    <row r="325" spans="1:14" s="119" customFormat="1" ht="40.5" x14ac:dyDescent="0.25">
      <c r="A325" s="131"/>
      <c r="B325" s="132"/>
      <c r="C325" s="132"/>
      <c r="D325" s="132"/>
      <c r="E325" s="132"/>
      <c r="F325" s="132"/>
      <c r="G325" s="132"/>
      <c r="H325" s="132"/>
      <c r="I325" s="135" t="s">
        <v>185</v>
      </c>
      <c r="J325" s="136">
        <v>0</v>
      </c>
      <c r="K325" s="136">
        <v>0</v>
      </c>
      <c r="L325" s="136">
        <v>0</v>
      </c>
      <c r="M325" s="136">
        <v>0</v>
      </c>
      <c r="N325" s="136">
        <v>0</v>
      </c>
    </row>
    <row r="326" spans="1:14" s="119" customFormat="1" ht="27" x14ac:dyDescent="0.25">
      <c r="A326" s="131"/>
      <c r="B326" s="132"/>
      <c r="C326" s="132"/>
      <c r="D326" s="132"/>
      <c r="E326" s="132"/>
      <c r="F326" s="132"/>
      <c r="G326" s="132"/>
      <c r="H326" s="132"/>
      <c r="I326" s="135" t="s">
        <v>186</v>
      </c>
      <c r="J326" s="136">
        <v>0</v>
      </c>
      <c r="K326" s="136">
        <v>0</v>
      </c>
      <c r="L326" s="136">
        <v>0</v>
      </c>
      <c r="M326" s="136">
        <v>0</v>
      </c>
      <c r="N326" s="136">
        <v>0</v>
      </c>
    </row>
    <row r="327" spans="1:14" s="119" customFormat="1" ht="40.5" x14ac:dyDescent="0.25">
      <c r="A327" s="131"/>
      <c r="B327" s="132"/>
      <c r="C327" s="132"/>
      <c r="D327" s="132"/>
      <c r="E327" s="132"/>
      <c r="F327" s="132"/>
      <c r="G327" s="132"/>
      <c r="H327" s="132"/>
      <c r="I327" s="135" t="s">
        <v>187</v>
      </c>
      <c r="J327" s="136">
        <v>0</v>
      </c>
      <c r="K327" s="136">
        <v>0</v>
      </c>
      <c r="L327" s="136">
        <v>0</v>
      </c>
      <c r="M327" s="136">
        <v>0</v>
      </c>
      <c r="N327" s="136">
        <v>0</v>
      </c>
    </row>
    <row r="328" spans="1:14" s="119" customFormat="1" ht="54" x14ac:dyDescent="0.25">
      <c r="A328" s="131"/>
      <c r="B328" s="132"/>
      <c r="C328" s="132"/>
      <c r="D328" s="132"/>
      <c r="E328" s="132"/>
      <c r="F328" s="132"/>
      <c r="G328" s="132"/>
      <c r="H328" s="132"/>
      <c r="I328" s="133" t="s">
        <v>368</v>
      </c>
      <c r="J328" s="134">
        <v>0</v>
      </c>
      <c r="K328" s="134">
        <v>0</v>
      </c>
      <c r="L328" s="134">
        <v>0</v>
      </c>
      <c r="M328" s="134">
        <v>0</v>
      </c>
      <c r="N328" s="134">
        <v>0</v>
      </c>
    </row>
    <row r="329" spans="1:14" s="119" customFormat="1" ht="40.5" x14ac:dyDescent="0.25">
      <c r="A329" s="131"/>
      <c r="B329" s="132"/>
      <c r="C329" s="132"/>
      <c r="D329" s="132"/>
      <c r="E329" s="132"/>
      <c r="F329" s="132"/>
      <c r="G329" s="132"/>
      <c r="H329" s="132"/>
      <c r="I329" s="135" t="s">
        <v>169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</row>
    <row r="330" spans="1:14" s="119" customFormat="1" ht="27" x14ac:dyDescent="0.25">
      <c r="A330" s="131"/>
      <c r="B330" s="132"/>
      <c r="C330" s="132"/>
      <c r="D330" s="132"/>
      <c r="E330" s="132"/>
      <c r="F330" s="132"/>
      <c r="G330" s="132"/>
      <c r="H330" s="132"/>
      <c r="I330" s="133" t="s">
        <v>170</v>
      </c>
      <c r="J330" s="134">
        <v>0</v>
      </c>
      <c r="K330" s="134">
        <v>0</v>
      </c>
      <c r="L330" s="134">
        <v>0</v>
      </c>
      <c r="M330" s="134">
        <v>0</v>
      </c>
      <c r="N330" s="134">
        <v>0</v>
      </c>
    </row>
    <row r="331" spans="1:14" s="119" customFormat="1" ht="40.5" x14ac:dyDescent="0.25">
      <c r="A331" s="131"/>
      <c r="B331" s="132"/>
      <c r="C331" s="132"/>
      <c r="D331" s="132"/>
      <c r="E331" s="132"/>
      <c r="F331" s="132"/>
      <c r="G331" s="132"/>
      <c r="H331" s="132"/>
      <c r="I331" s="135" t="s">
        <v>171</v>
      </c>
      <c r="J331" s="136">
        <v>0</v>
      </c>
      <c r="K331" s="136">
        <v>0</v>
      </c>
      <c r="L331" s="136">
        <v>0</v>
      </c>
      <c r="M331" s="136">
        <v>0</v>
      </c>
      <c r="N331" s="136">
        <v>0</v>
      </c>
    </row>
    <row r="332" spans="1:14" s="119" customFormat="1" ht="40.5" x14ac:dyDescent="0.25">
      <c r="A332" s="131"/>
      <c r="B332" s="132"/>
      <c r="C332" s="132"/>
      <c r="D332" s="132"/>
      <c r="E332" s="132"/>
      <c r="F332" s="132"/>
      <c r="G332" s="132"/>
      <c r="H332" s="132"/>
      <c r="I332" s="135" t="s">
        <v>369</v>
      </c>
      <c r="J332" s="136">
        <v>0</v>
      </c>
      <c r="K332" s="136">
        <v>0</v>
      </c>
      <c r="L332" s="136">
        <v>0</v>
      </c>
      <c r="M332" s="136">
        <v>0</v>
      </c>
      <c r="N332" s="136">
        <v>0</v>
      </c>
    </row>
    <row r="333" spans="1:14" s="119" customFormat="1" ht="54" x14ac:dyDescent="0.25">
      <c r="A333" s="131"/>
      <c r="B333" s="132"/>
      <c r="C333" s="132"/>
      <c r="D333" s="132"/>
      <c r="E333" s="132"/>
      <c r="F333" s="132"/>
      <c r="G333" s="132"/>
      <c r="H333" s="132"/>
      <c r="I333" s="135" t="s">
        <v>370</v>
      </c>
      <c r="J333" s="136">
        <v>0</v>
      </c>
      <c r="K333" s="136">
        <v>0</v>
      </c>
      <c r="L333" s="136">
        <v>0</v>
      </c>
      <c r="M333" s="136">
        <v>0</v>
      </c>
      <c r="N333" s="136">
        <v>0</v>
      </c>
    </row>
    <row r="334" spans="1:14" s="119" customFormat="1" ht="40.5" x14ac:dyDescent="0.25">
      <c r="A334" s="131"/>
      <c r="B334" s="132"/>
      <c r="C334" s="132"/>
      <c r="D334" s="132"/>
      <c r="E334" s="132"/>
      <c r="F334" s="132"/>
      <c r="G334" s="132"/>
      <c r="H334" s="132"/>
      <c r="I334" s="133" t="s">
        <v>335</v>
      </c>
      <c r="J334" s="134">
        <v>0</v>
      </c>
      <c r="K334" s="134">
        <v>0</v>
      </c>
      <c r="L334" s="134">
        <v>0</v>
      </c>
      <c r="M334" s="134">
        <v>0</v>
      </c>
      <c r="N334" s="134">
        <v>0</v>
      </c>
    </row>
    <row r="335" spans="1:14" s="119" customFormat="1" ht="67.5" x14ac:dyDescent="0.25">
      <c r="A335" s="131"/>
      <c r="B335" s="132"/>
      <c r="C335" s="132"/>
      <c r="D335" s="132"/>
      <c r="E335" s="132"/>
      <c r="F335" s="132"/>
      <c r="G335" s="132"/>
      <c r="H335" s="132"/>
      <c r="I335" s="135" t="s">
        <v>336</v>
      </c>
      <c r="J335" s="136">
        <v>0</v>
      </c>
      <c r="K335" s="136">
        <v>0</v>
      </c>
      <c r="L335" s="136">
        <v>0</v>
      </c>
      <c r="M335" s="136">
        <v>0</v>
      </c>
      <c r="N335" s="136">
        <v>0</v>
      </c>
    </row>
    <row r="336" spans="1:14" s="125" customFormat="1" ht="54.75" customHeight="1" x14ac:dyDescent="0.25">
      <c r="A336" s="244"/>
      <c r="B336" s="245"/>
      <c r="C336" s="245"/>
      <c r="D336" s="129" t="s">
        <v>371</v>
      </c>
      <c r="E336" s="246" t="s">
        <v>47</v>
      </c>
      <c r="F336" s="247"/>
      <c r="G336" s="247"/>
      <c r="H336" s="247"/>
      <c r="I336" s="248"/>
      <c r="J336" s="124">
        <f>+Հ4!H553</f>
        <v>374906.04999999993</v>
      </c>
      <c r="K336" s="124">
        <f>+Հ4!I553</f>
        <v>336355.3</v>
      </c>
      <c r="L336" s="124">
        <f>+Հ4!J553</f>
        <v>370550.4</v>
      </c>
      <c r="M336" s="124">
        <f>+Հ4!K553</f>
        <v>364912.8</v>
      </c>
      <c r="N336" s="124">
        <f>+Հ4!L553</f>
        <v>368060.9</v>
      </c>
    </row>
    <row r="337" spans="1:14" s="125" customFormat="1" ht="40.5" customHeight="1" x14ac:dyDescent="0.25">
      <c r="A337" s="126"/>
      <c r="B337" s="130"/>
      <c r="C337" s="130"/>
      <c r="D337" s="130"/>
      <c r="E337" s="130"/>
      <c r="F337" s="242" t="s">
        <v>372</v>
      </c>
      <c r="G337" s="242"/>
      <c r="H337" s="242"/>
      <c r="I337" s="242"/>
      <c r="J337" s="242"/>
      <c r="K337" s="242"/>
      <c r="L337" s="242"/>
      <c r="M337" s="242"/>
      <c r="N337" s="242"/>
    </row>
    <row r="338" spans="1:14" s="125" customFormat="1" x14ac:dyDescent="0.25">
      <c r="A338" s="126"/>
      <c r="B338" s="130"/>
      <c r="C338" s="130"/>
      <c r="D338" s="130"/>
      <c r="E338" s="130"/>
      <c r="F338" s="130"/>
      <c r="G338" s="243" t="s">
        <v>310</v>
      </c>
      <c r="H338" s="243"/>
      <c r="I338" s="243"/>
      <c r="J338" s="243"/>
      <c r="K338" s="243"/>
      <c r="L338" s="243"/>
      <c r="M338" s="243"/>
      <c r="N338" s="243"/>
    </row>
    <row r="339" spans="1:14" s="125" customFormat="1" x14ac:dyDescent="0.25">
      <c r="A339" s="126"/>
      <c r="B339" s="130"/>
      <c r="C339" s="130"/>
      <c r="D339" s="130"/>
      <c r="E339" s="130"/>
      <c r="F339" s="130"/>
      <c r="G339" s="130"/>
      <c r="H339" s="242" t="s">
        <v>311</v>
      </c>
      <c r="I339" s="242"/>
      <c r="J339" s="242"/>
      <c r="K339" s="242"/>
      <c r="L339" s="242"/>
      <c r="M339" s="242"/>
      <c r="N339" s="242"/>
    </row>
    <row r="340" spans="1:14" s="125" customFormat="1" ht="54.75" customHeight="1" x14ac:dyDescent="0.25">
      <c r="A340" s="244"/>
      <c r="B340" s="245"/>
      <c r="C340" s="245"/>
      <c r="D340" s="129" t="s">
        <v>373</v>
      </c>
      <c r="E340" s="246" t="s">
        <v>374</v>
      </c>
      <c r="F340" s="247"/>
      <c r="G340" s="247"/>
      <c r="H340" s="247"/>
      <c r="I340" s="248"/>
      <c r="J340" s="124">
        <f>+Հ4!H588</f>
        <v>582136.7799999998</v>
      </c>
      <c r="K340" s="124">
        <f>+Հ4!I588</f>
        <v>545285.69999999995</v>
      </c>
      <c r="L340" s="124">
        <f>+Հ4!J588</f>
        <v>626983</v>
      </c>
      <c r="M340" s="124">
        <f>+Հ4!K588</f>
        <v>633262.19999999995</v>
      </c>
      <c r="N340" s="124">
        <f>+Հ4!L588</f>
        <v>640592.80000000005</v>
      </c>
    </row>
    <row r="341" spans="1:14" s="125" customFormat="1" ht="40.5" customHeight="1" x14ac:dyDescent="0.25">
      <c r="A341" s="126"/>
      <c r="B341" s="130"/>
      <c r="C341" s="130"/>
      <c r="D341" s="130"/>
      <c r="E341" s="130"/>
      <c r="F341" s="242" t="s">
        <v>313</v>
      </c>
      <c r="G341" s="242"/>
      <c r="H341" s="242"/>
      <c r="I341" s="242"/>
      <c r="J341" s="242"/>
      <c r="K341" s="242"/>
      <c r="L341" s="242"/>
      <c r="M341" s="242"/>
      <c r="N341" s="242"/>
    </row>
    <row r="342" spans="1:14" s="125" customFormat="1" x14ac:dyDescent="0.25">
      <c r="A342" s="126"/>
      <c r="B342" s="130"/>
      <c r="C342" s="130"/>
      <c r="D342" s="130"/>
      <c r="E342" s="130"/>
      <c r="F342" s="130"/>
      <c r="G342" s="243" t="s">
        <v>310</v>
      </c>
      <c r="H342" s="243"/>
      <c r="I342" s="243"/>
      <c r="J342" s="243"/>
      <c r="K342" s="243"/>
      <c r="L342" s="243"/>
      <c r="M342" s="243"/>
      <c r="N342" s="243"/>
    </row>
    <row r="343" spans="1:14" s="125" customFormat="1" x14ac:dyDescent="0.25">
      <c r="A343" s="126"/>
      <c r="B343" s="130"/>
      <c r="C343" s="130"/>
      <c r="D343" s="130"/>
      <c r="E343" s="130"/>
      <c r="F343" s="130"/>
      <c r="G343" s="130"/>
      <c r="H343" s="242" t="s">
        <v>375</v>
      </c>
      <c r="I343" s="242"/>
      <c r="J343" s="242"/>
      <c r="K343" s="242"/>
      <c r="L343" s="242"/>
      <c r="M343" s="242"/>
      <c r="N343" s="242"/>
    </row>
    <row r="344" spans="1:14" s="119" customFormat="1" ht="67.5" x14ac:dyDescent="0.25">
      <c r="A344" s="131"/>
      <c r="B344" s="132"/>
      <c r="C344" s="132"/>
      <c r="D344" s="132"/>
      <c r="E344" s="132"/>
      <c r="F344" s="132"/>
      <c r="G344" s="132"/>
      <c r="H344" s="132"/>
      <c r="I344" s="133" t="s">
        <v>222</v>
      </c>
      <c r="J344" s="134">
        <v>0</v>
      </c>
      <c r="K344" s="134">
        <v>0</v>
      </c>
      <c r="L344" s="134">
        <v>0</v>
      </c>
      <c r="M344" s="134">
        <v>0</v>
      </c>
      <c r="N344" s="134">
        <v>0</v>
      </c>
    </row>
    <row r="345" spans="1:14" s="119" customFormat="1" ht="54" x14ac:dyDescent="0.25">
      <c r="A345" s="131"/>
      <c r="B345" s="132"/>
      <c r="C345" s="132"/>
      <c r="D345" s="132"/>
      <c r="E345" s="132"/>
      <c r="F345" s="132"/>
      <c r="G345" s="132"/>
      <c r="H345" s="132"/>
      <c r="I345" s="135" t="s">
        <v>223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</row>
    <row r="346" spans="1:14" s="119" customFormat="1" ht="40.5" x14ac:dyDescent="0.25">
      <c r="A346" s="131"/>
      <c r="B346" s="132"/>
      <c r="C346" s="132"/>
      <c r="D346" s="132"/>
      <c r="E346" s="132"/>
      <c r="F346" s="132"/>
      <c r="G346" s="132"/>
      <c r="H346" s="132"/>
      <c r="I346" s="135" t="s">
        <v>218</v>
      </c>
      <c r="J346" s="136">
        <v>0</v>
      </c>
      <c r="K346" s="136">
        <v>0</v>
      </c>
      <c r="L346" s="136">
        <v>0</v>
      </c>
      <c r="M346" s="136">
        <v>0</v>
      </c>
      <c r="N346" s="136">
        <v>0</v>
      </c>
    </row>
    <row r="347" spans="1:14" s="119" customFormat="1" ht="54" x14ac:dyDescent="0.25">
      <c r="A347" s="131"/>
      <c r="B347" s="132"/>
      <c r="C347" s="132"/>
      <c r="D347" s="132"/>
      <c r="E347" s="132"/>
      <c r="F347" s="132"/>
      <c r="G347" s="132"/>
      <c r="H347" s="132"/>
      <c r="I347" s="135" t="s">
        <v>220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</row>
    <row r="348" spans="1:14" s="119" customFormat="1" ht="81" x14ac:dyDescent="0.25">
      <c r="A348" s="131"/>
      <c r="B348" s="132"/>
      <c r="C348" s="132"/>
      <c r="D348" s="132"/>
      <c r="E348" s="132"/>
      <c r="F348" s="132"/>
      <c r="G348" s="132"/>
      <c r="H348" s="132"/>
      <c r="I348" s="133" t="s">
        <v>376</v>
      </c>
      <c r="J348" s="134">
        <v>0</v>
      </c>
      <c r="K348" s="134">
        <v>0</v>
      </c>
      <c r="L348" s="134">
        <v>0</v>
      </c>
      <c r="M348" s="134">
        <v>0</v>
      </c>
      <c r="N348" s="134">
        <v>0</v>
      </c>
    </row>
    <row r="349" spans="1:14" s="119" customFormat="1" ht="81" x14ac:dyDescent="0.25">
      <c r="A349" s="131"/>
      <c r="B349" s="132"/>
      <c r="C349" s="132"/>
      <c r="D349" s="132"/>
      <c r="E349" s="132"/>
      <c r="F349" s="132"/>
      <c r="G349" s="132"/>
      <c r="H349" s="132"/>
      <c r="I349" s="135" t="s">
        <v>377</v>
      </c>
      <c r="J349" s="136">
        <v>0</v>
      </c>
      <c r="K349" s="136">
        <v>0</v>
      </c>
      <c r="L349" s="136">
        <v>0</v>
      </c>
      <c r="M349" s="136">
        <v>0</v>
      </c>
      <c r="N349" s="136">
        <v>0</v>
      </c>
    </row>
    <row r="350" spans="1:14" s="119" customFormat="1" ht="67.5" x14ac:dyDescent="0.25">
      <c r="A350" s="131"/>
      <c r="B350" s="132"/>
      <c r="C350" s="132"/>
      <c r="D350" s="132"/>
      <c r="E350" s="132"/>
      <c r="F350" s="132"/>
      <c r="G350" s="132"/>
      <c r="H350" s="132"/>
      <c r="I350" s="133" t="s">
        <v>224</v>
      </c>
      <c r="J350" s="134">
        <v>0</v>
      </c>
      <c r="K350" s="134">
        <v>0</v>
      </c>
      <c r="L350" s="134">
        <v>0</v>
      </c>
      <c r="M350" s="134">
        <v>0</v>
      </c>
      <c r="N350" s="134">
        <v>0</v>
      </c>
    </row>
    <row r="351" spans="1:14" s="119" customFormat="1" ht="54" x14ac:dyDescent="0.25">
      <c r="A351" s="131"/>
      <c r="B351" s="132"/>
      <c r="C351" s="132"/>
      <c r="D351" s="132"/>
      <c r="E351" s="132"/>
      <c r="F351" s="132"/>
      <c r="G351" s="132"/>
      <c r="H351" s="132"/>
      <c r="I351" s="135" t="s">
        <v>225</v>
      </c>
      <c r="J351" s="136">
        <v>0</v>
      </c>
      <c r="K351" s="136">
        <v>0</v>
      </c>
      <c r="L351" s="136">
        <v>0</v>
      </c>
      <c r="M351" s="136">
        <v>0</v>
      </c>
      <c r="N351" s="136">
        <v>0</v>
      </c>
    </row>
    <row r="352" spans="1:14" s="119" customFormat="1" ht="40.5" x14ac:dyDescent="0.25">
      <c r="A352" s="131"/>
      <c r="B352" s="132"/>
      <c r="C352" s="132"/>
      <c r="D352" s="132"/>
      <c r="E352" s="132"/>
      <c r="F352" s="132"/>
      <c r="G352" s="132"/>
      <c r="H352" s="132"/>
      <c r="I352" s="135" t="s">
        <v>219</v>
      </c>
      <c r="J352" s="136">
        <v>0</v>
      </c>
      <c r="K352" s="136">
        <v>0</v>
      </c>
      <c r="L352" s="136">
        <v>0</v>
      </c>
      <c r="M352" s="136">
        <v>0</v>
      </c>
      <c r="N352" s="136">
        <v>0</v>
      </c>
    </row>
    <row r="353" spans="1:14" s="119" customFormat="1" ht="54" x14ac:dyDescent="0.25">
      <c r="A353" s="131"/>
      <c r="B353" s="132"/>
      <c r="C353" s="132"/>
      <c r="D353" s="132"/>
      <c r="E353" s="132"/>
      <c r="F353" s="132"/>
      <c r="G353" s="132"/>
      <c r="H353" s="132"/>
      <c r="I353" s="135" t="s">
        <v>221</v>
      </c>
      <c r="J353" s="136">
        <v>0</v>
      </c>
      <c r="K353" s="136">
        <v>0</v>
      </c>
      <c r="L353" s="136">
        <v>0</v>
      </c>
      <c r="M353" s="136">
        <v>0</v>
      </c>
      <c r="N353" s="136">
        <v>0</v>
      </c>
    </row>
    <row r="354" spans="1:14" s="119" customFormat="1" ht="81" x14ac:dyDescent="0.25">
      <c r="A354" s="131"/>
      <c r="B354" s="132"/>
      <c r="C354" s="132"/>
      <c r="D354" s="132"/>
      <c r="E354" s="132"/>
      <c r="F354" s="132"/>
      <c r="G354" s="132"/>
      <c r="H354" s="132"/>
      <c r="I354" s="133" t="s">
        <v>378</v>
      </c>
      <c r="J354" s="134">
        <v>0</v>
      </c>
      <c r="K354" s="134">
        <v>0</v>
      </c>
      <c r="L354" s="134">
        <v>0</v>
      </c>
      <c r="M354" s="134">
        <v>0</v>
      </c>
      <c r="N354" s="134">
        <v>0</v>
      </c>
    </row>
    <row r="355" spans="1:14" s="119" customFormat="1" ht="81" x14ac:dyDescent="0.25">
      <c r="A355" s="131"/>
      <c r="B355" s="132"/>
      <c r="C355" s="132"/>
      <c r="D355" s="132"/>
      <c r="E355" s="132"/>
      <c r="F355" s="132"/>
      <c r="G355" s="132"/>
      <c r="H355" s="132"/>
      <c r="I355" s="135" t="s">
        <v>379</v>
      </c>
      <c r="J355" s="136">
        <v>0</v>
      </c>
      <c r="K355" s="136">
        <v>0</v>
      </c>
      <c r="L355" s="136">
        <v>0</v>
      </c>
      <c r="M355" s="136">
        <v>0</v>
      </c>
      <c r="N355" s="136">
        <v>0</v>
      </c>
    </row>
    <row r="356" spans="1:14" s="119" customFormat="1" ht="27" x14ac:dyDescent="0.25">
      <c r="A356" s="131"/>
      <c r="B356" s="132"/>
      <c r="C356" s="132"/>
      <c r="D356" s="132"/>
      <c r="E356" s="132"/>
      <c r="F356" s="132"/>
      <c r="G356" s="132"/>
      <c r="H356" s="132"/>
      <c r="I356" s="133" t="s">
        <v>176</v>
      </c>
      <c r="J356" s="134">
        <v>0</v>
      </c>
      <c r="K356" s="134">
        <v>0</v>
      </c>
      <c r="L356" s="134">
        <v>0</v>
      </c>
      <c r="M356" s="134">
        <v>0</v>
      </c>
      <c r="N356" s="134">
        <v>0</v>
      </c>
    </row>
    <row r="357" spans="1:14" s="119" customFormat="1" ht="40.5" x14ac:dyDescent="0.25">
      <c r="A357" s="131"/>
      <c r="B357" s="132"/>
      <c r="C357" s="132"/>
      <c r="D357" s="132"/>
      <c r="E357" s="132"/>
      <c r="F357" s="132"/>
      <c r="G357" s="132"/>
      <c r="H357" s="132"/>
      <c r="I357" s="135" t="s">
        <v>177</v>
      </c>
      <c r="J357" s="136">
        <v>0</v>
      </c>
      <c r="K357" s="136">
        <v>0</v>
      </c>
      <c r="L357" s="136">
        <v>0</v>
      </c>
      <c r="M357" s="136">
        <v>0</v>
      </c>
      <c r="N357" s="136">
        <v>0</v>
      </c>
    </row>
    <row r="358" spans="1:14" s="119" customFormat="1" ht="40.5" x14ac:dyDescent="0.25">
      <c r="A358" s="131"/>
      <c r="B358" s="132"/>
      <c r="C358" s="132"/>
      <c r="D358" s="132"/>
      <c r="E358" s="132"/>
      <c r="F358" s="132"/>
      <c r="G358" s="132"/>
      <c r="H358" s="132"/>
      <c r="I358" s="135" t="s">
        <v>178</v>
      </c>
      <c r="J358" s="136">
        <v>0</v>
      </c>
      <c r="K358" s="136">
        <v>0</v>
      </c>
      <c r="L358" s="136">
        <v>0</v>
      </c>
      <c r="M358" s="136">
        <v>0</v>
      </c>
      <c r="N358" s="136">
        <v>0</v>
      </c>
    </row>
    <row r="359" spans="1:14" s="119" customFormat="1" ht="40.5" x14ac:dyDescent="0.25">
      <c r="A359" s="131"/>
      <c r="B359" s="132"/>
      <c r="C359" s="132"/>
      <c r="D359" s="132"/>
      <c r="E359" s="132"/>
      <c r="F359" s="132"/>
      <c r="G359" s="132"/>
      <c r="H359" s="132"/>
      <c r="I359" s="135" t="s">
        <v>179</v>
      </c>
      <c r="J359" s="136">
        <v>0</v>
      </c>
      <c r="K359" s="136">
        <v>0</v>
      </c>
      <c r="L359" s="136">
        <v>0</v>
      </c>
      <c r="M359" s="136">
        <v>0</v>
      </c>
      <c r="N359" s="136">
        <v>0</v>
      </c>
    </row>
    <row r="360" spans="1:14" s="119" customFormat="1" ht="67.5" x14ac:dyDescent="0.25">
      <c r="A360" s="131"/>
      <c r="B360" s="132"/>
      <c r="C360" s="132"/>
      <c r="D360" s="132"/>
      <c r="E360" s="132"/>
      <c r="F360" s="132"/>
      <c r="G360" s="132"/>
      <c r="H360" s="132"/>
      <c r="I360" s="133" t="s">
        <v>380</v>
      </c>
      <c r="J360" s="134">
        <v>0</v>
      </c>
      <c r="K360" s="134">
        <v>0</v>
      </c>
      <c r="L360" s="134">
        <v>0</v>
      </c>
      <c r="M360" s="134">
        <v>0</v>
      </c>
      <c r="N360" s="134">
        <v>0</v>
      </c>
    </row>
    <row r="361" spans="1:14" s="119" customFormat="1" ht="67.5" x14ac:dyDescent="0.25">
      <c r="A361" s="131"/>
      <c r="B361" s="132"/>
      <c r="C361" s="132"/>
      <c r="D361" s="132"/>
      <c r="E361" s="132"/>
      <c r="F361" s="132"/>
      <c r="G361" s="132"/>
      <c r="H361" s="132"/>
      <c r="I361" s="135" t="s">
        <v>340</v>
      </c>
      <c r="J361" s="136">
        <v>0</v>
      </c>
      <c r="K361" s="136">
        <v>0</v>
      </c>
      <c r="L361" s="136">
        <v>0</v>
      </c>
      <c r="M361" s="136">
        <v>0</v>
      </c>
      <c r="N361" s="136">
        <v>0</v>
      </c>
    </row>
    <row r="362" spans="1:14" s="125" customFormat="1" ht="54.75" customHeight="1" x14ac:dyDescent="0.25">
      <c r="A362" s="244"/>
      <c r="B362" s="245"/>
      <c r="C362" s="245"/>
      <c r="D362" s="129" t="s">
        <v>381</v>
      </c>
      <c r="E362" s="246" t="s">
        <v>382</v>
      </c>
      <c r="F362" s="247"/>
      <c r="G362" s="247"/>
      <c r="H362" s="247"/>
      <c r="I362" s="248"/>
      <c r="J362" s="124">
        <f>+Հ4!H622</f>
        <v>390069.88500000001</v>
      </c>
      <c r="K362" s="124">
        <f>+Հ4!I622</f>
        <v>409956.5</v>
      </c>
      <c r="L362" s="124">
        <f>+Հ4!J622</f>
        <v>429238.99199999997</v>
      </c>
      <c r="M362" s="124">
        <f>+Հ4!K622</f>
        <v>434447.19199999998</v>
      </c>
      <c r="N362" s="124">
        <f>+Հ4!L622</f>
        <v>439039.19199999998</v>
      </c>
    </row>
    <row r="363" spans="1:14" s="125" customFormat="1" ht="40.5" customHeight="1" x14ac:dyDescent="0.25">
      <c r="A363" s="126"/>
      <c r="B363" s="130"/>
      <c r="C363" s="130"/>
      <c r="D363" s="130"/>
      <c r="E363" s="130"/>
      <c r="F363" s="242" t="s">
        <v>313</v>
      </c>
      <c r="G363" s="242"/>
      <c r="H363" s="242"/>
      <c r="I363" s="242"/>
      <c r="J363" s="242"/>
      <c r="K363" s="242"/>
      <c r="L363" s="242"/>
      <c r="M363" s="242"/>
      <c r="N363" s="242"/>
    </row>
    <row r="364" spans="1:14" s="125" customFormat="1" x14ac:dyDescent="0.25">
      <c r="A364" s="126"/>
      <c r="B364" s="130"/>
      <c r="C364" s="130"/>
      <c r="D364" s="130"/>
      <c r="E364" s="130"/>
      <c r="F364" s="130"/>
      <c r="G364" s="243" t="s">
        <v>310</v>
      </c>
      <c r="H364" s="243"/>
      <c r="I364" s="243"/>
      <c r="J364" s="243"/>
      <c r="K364" s="243"/>
      <c r="L364" s="243"/>
      <c r="M364" s="243"/>
      <c r="N364" s="243"/>
    </row>
    <row r="365" spans="1:14" s="125" customFormat="1" x14ac:dyDescent="0.25">
      <c r="A365" s="126"/>
      <c r="B365" s="130"/>
      <c r="C365" s="130"/>
      <c r="D365" s="130"/>
      <c r="E365" s="130"/>
      <c r="F365" s="130"/>
      <c r="G365" s="130"/>
      <c r="H365" s="242" t="s">
        <v>383</v>
      </c>
      <c r="I365" s="242"/>
      <c r="J365" s="242"/>
      <c r="K365" s="242"/>
      <c r="L365" s="242"/>
      <c r="M365" s="242"/>
      <c r="N365" s="242"/>
    </row>
    <row r="366" spans="1:14" s="119" customFormat="1" ht="54" x14ac:dyDescent="0.25">
      <c r="A366" s="131"/>
      <c r="B366" s="132"/>
      <c r="C366" s="132"/>
      <c r="D366" s="132"/>
      <c r="E366" s="132"/>
      <c r="F366" s="132"/>
      <c r="G366" s="132"/>
      <c r="H366" s="132"/>
      <c r="I366" s="133" t="s">
        <v>251</v>
      </c>
      <c r="J366" s="134">
        <v>0</v>
      </c>
      <c r="K366" s="134">
        <v>0</v>
      </c>
      <c r="L366" s="134">
        <v>0</v>
      </c>
      <c r="M366" s="134">
        <v>0</v>
      </c>
      <c r="N366" s="134">
        <v>0</v>
      </c>
    </row>
    <row r="367" spans="1:14" s="119" customFormat="1" ht="67.5" x14ac:dyDescent="0.25">
      <c r="A367" s="131"/>
      <c r="B367" s="132"/>
      <c r="C367" s="132"/>
      <c r="D367" s="132"/>
      <c r="E367" s="132"/>
      <c r="F367" s="132"/>
      <c r="G367" s="132"/>
      <c r="H367" s="132"/>
      <c r="I367" s="135" t="s">
        <v>252</v>
      </c>
      <c r="J367" s="136">
        <v>0</v>
      </c>
      <c r="K367" s="136">
        <v>0</v>
      </c>
      <c r="L367" s="136">
        <v>0</v>
      </c>
      <c r="M367" s="136">
        <v>0</v>
      </c>
      <c r="N367" s="136">
        <v>0</v>
      </c>
    </row>
    <row r="368" spans="1:14" s="119" customFormat="1" ht="54" x14ac:dyDescent="0.25">
      <c r="A368" s="131"/>
      <c r="B368" s="132"/>
      <c r="C368" s="132"/>
      <c r="D368" s="132"/>
      <c r="E368" s="132"/>
      <c r="F368" s="132"/>
      <c r="G368" s="132"/>
      <c r="H368" s="132"/>
      <c r="I368" s="135" t="s">
        <v>253</v>
      </c>
      <c r="J368" s="136">
        <v>0</v>
      </c>
      <c r="K368" s="136">
        <v>0</v>
      </c>
      <c r="L368" s="136">
        <v>0</v>
      </c>
      <c r="M368" s="136">
        <v>0</v>
      </c>
      <c r="N368" s="136">
        <v>0</v>
      </c>
    </row>
    <row r="369" spans="1:14" s="119" customFormat="1" ht="67.5" x14ac:dyDescent="0.25">
      <c r="A369" s="131"/>
      <c r="B369" s="132"/>
      <c r="C369" s="132"/>
      <c r="D369" s="132"/>
      <c r="E369" s="132"/>
      <c r="F369" s="132"/>
      <c r="G369" s="132"/>
      <c r="H369" s="132"/>
      <c r="I369" s="135" t="s">
        <v>254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</row>
    <row r="370" spans="1:14" s="119" customFormat="1" ht="108" x14ac:dyDescent="0.25">
      <c r="A370" s="131"/>
      <c r="B370" s="132"/>
      <c r="C370" s="132"/>
      <c r="D370" s="132"/>
      <c r="E370" s="132"/>
      <c r="F370" s="132"/>
      <c r="G370" s="132"/>
      <c r="H370" s="132"/>
      <c r="I370" s="133" t="s">
        <v>384</v>
      </c>
      <c r="J370" s="134">
        <v>0</v>
      </c>
      <c r="K370" s="134">
        <v>0</v>
      </c>
      <c r="L370" s="134">
        <v>0</v>
      </c>
      <c r="M370" s="134">
        <v>0</v>
      </c>
      <c r="N370" s="134">
        <v>0</v>
      </c>
    </row>
    <row r="371" spans="1:14" s="119" customFormat="1" ht="81" x14ac:dyDescent="0.25">
      <c r="A371" s="131"/>
      <c r="B371" s="132"/>
      <c r="C371" s="132"/>
      <c r="D371" s="132"/>
      <c r="E371" s="132"/>
      <c r="F371" s="132"/>
      <c r="G371" s="132"/>
      <c r="H371" s="132"/>
      <c r="I371" s="135" t="s">
        <v>255</v>
      </c>
      <c r="J371" s="136">
        <v>0</v>
      </c>
      <c r="K371" s="136">
        <v>0</v>
      </c>
      <c r="L371" s="136">
        <v>0</v>
      </c>
      <c r="M371" s="136">
        <v>0</v>
      </c>
      <c r="N371" s="136">
        <v>0</v>
      </c>
    </row>
    <row r="372" spans="1:14" s="119" customFormat="1" ht="67.5" x14ac:dyDescent="0.25">
      <c r="A372" s="131"/>
      <c r="B372" s="132"/>
      <c r="C372" s="132"/>
      <c r="D372" s="132"/>
      <c r="E372" s="132"/>
      <c r="F372" s="132"/>
      <c r="G372" s="132"/>
      <c r="H372" s="132"/>
      <c r="I372" s="133" t="s">
        <v>216</v>
      </c>
      <c r="J372" s="134">
        <v>0</v>
      </c>
      <c r="K372" s="134">
        <v>0</v>
      </c>
      <c r="L372" s="134">
        <v>0</v>
      </c>
      <c r="M372" s="134">
        <v>0</v>
      </c>
      <c r="N372" s="134">
        <v>0</v>
      </c>
    </row>
    <row r="373" spans="1:14" s="119" customFormat="1" ht="81" x14ac:dyDescent="0.25">
      <c r="A373" s="131"/>
      <c r="B373" s="132"/>
      <c r="C373" s="132"/>
      <c r="D373" s="132"/>
      <c r="E373" s="132"/>
      <c r="F373" s="132"/>
      <c r="G373" s="132"/>
      <c r="H373" s="132"/>
      <c r="I373" s="135" t="s">
        <v>217</v>
      </c>
      <c r="J373" s="136">
        <v>0</v>
      </c>
      <c r="K373" s="136">
        <v>0</v>
      </c>
      <c r="L373" s="136">
        <v>0</v>
      </c>
      <c r="M373" s="136">
        <v>0</v>
      </c>
      <c r="N373" s="136">
        <v>0</v>
      </c>
    </row>
    <row r="374" spans="1:14" s="119" customFormat="1" ht="67.5" x14ac:dyDescent="0.25">
      <c r="A374" s="131"/>
      <c r="B374" s="132"/>
      <c r="C374" s="132"/>
      <c r="D374" s="132"/>
      <c r="E374" s="132"/>
      <c r="F374" s="132"/>
      <c r="G374" s="132"/>
      <c r="H374" s="132"/>
      <c r="I374" s="135" t="s">
        <v>256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</row>
    <row r="375" spans="1:14" s="119" customFormat="1" ht="81" x14ac:dyDescent="0.25">
      <c r="A375" s="131"/>
      <c r="B375" s="132"/>
      <c r="C375" s="132"/>
      <c r="D375" s="132"/>
      <c r="E375" s="132"/>
      <c r="F375" s="132"/>
      <c r="G375" s="132"/>
      <c r="H375" s="132"/>
      <c r="I375" s="135" t="s">
        <v>257</v>
      </c>
      <c r="J375" s="136">
        <v>0</v>
      </c>
      <c r="K375" s="136">
        <v>0</v>
      </c>
      <c r="L375" s="136">
        <v>0</v>
      </c>
      <c r="M375" s="136">
        <v>0</v>
      </c>
      <c r="N375" s="136">
        <v>0</v>
      </c>
    </row>
    <row r="376" spans="1:14" s="119" customFormat="1" ht="108" x14ac:dyDescent="0.25">
      <c r="A376" s="131"/>
      <c r="B376" s="132"/>
      <c r="C376" s="132"/>
      <c r="D376" s="132"/>
      <c r="E376" s="132"/>
      <c r="F376" s="132"/>
      <c r="G376" s="132"/>
      <c r="H376" s="132"/>
      <c r="I376" s="133" t="s">
        <v>385</v>
      </c>
      <c r="J376" s="134">
        <v>0</v>
      </c>
      <c r="K376" s="134">
        <v>0</v>
      </c>
      <c r="L376" s="134">
        <v>0</v>
      </c>
      <c r="M376" s="134">
        <v>0</v>
      </c>
      <c r="N376" s="134">
        <v>0</v>
      </c>
    </row>
    <row r="377" spans="1:14" s="119" customFormat="1" ht="81" x14ac:dyDescent="0.25">
      <c r="A377" s="131"/>
      <c r="B377" s="132"/>
      <c r="C377" s="132"/>
      <c r="D377" s="132"/>
      <c r="E377" s="132"/>
      <c r="F377" s="132"/>
      <c r="G377" s="132"/>
      <c r="H377" s="132"/>
      <c r="I377" s="135" t="s">
        <v>258</v>
      </c>
      <c r="J377" s="136">
        <v>0</v>
      </c>
      <c r="K377" s="136">
        <v>0</v>
      </c>
      <c r="L377" s="136">
        <v>0</v>
      </c>
      <c r="M377" s="136">
        <v>0</v>
      </c>
      <c r="N377" s="136">
        <v>0</v>
      </c>
    </row>
    <row r="378" spans="1:14" s="125" customFormat="1" ht="54.75" customHeight="1" x14ac:dyDescent="0.25">
      <c r="A378" s="244"/>
      <c r="B378" s="245"/>
      <c r="C378" s="245"/>
      <c r="D378" s="129" t="s">
        <v>386</v>
      </c>
      <c r="E378" s="246" t="s">
        <v>387</v>
      </c>
      <c r="F378" s="247"/>
      <c r="G378" s="247"/>
      <c r="H378" s="247"/>
      <c r="I378" s="248"/>
      <c r="J378" s="124">
        <f>+Հ4!H656</f>
        <v>827.4</v>
      </c>
      <c r="K378" s="124">
        <f>+Հ4!I656</f>
        <v>5910</v>
      </c>
      <c r="L378" s="124">
        <f>+Հ4!J656</f>
        <v>5910</v>
      </c>
      <c r="M378" s="124">
        <f>+Հ4!K656</f>
        <v>5910</v>
      </c>
      <c r="N378" s="124">
        <f>+Հ4!L656</f>
        <v>5910</v>
      </c>
    </row>
    <row r="379" spans="1:14" s="125" customFormat="1" ht="40.5" customHeight="1" x14ac:dyDescent="0.25">
      <c r="A379" s="126"/>
      <c r="B379" s="130"/>
      <c r="C379" s="130"/>
      <c r="D379" s="130"/>
      <c r="E379" s="130"/>
      <c r="F379" s="242" t="s">
        <v>51</v>
      </c>
      <c r="G379" s="242"/>
      <c r="H379" s="242"/>
      <c r="I379" s="242"/>
      <c r="J379" s="242"/>
      <c r="K379" s="242"/>
      <c r="L379" s="242"/>
      <c r="M379" s="242"/>
      <c r="N379" s="242"/>
    </row>
    <row r="380" spans="1:14" s="125" customFormat="1" x14ac:dyDescent="0.25">
      <c r="A380" s="126"/>
      <c r="B380" s="130"/>
      <c r="C380" s="130"/>
      <c r="D380" s="130"/>
      <c r="E380" s="130"/>
      <c r="F380" s="130"/>
      <c r="G380" s="243" t="s">
        <v>310</v>
      </c>
      <c r="H380" s="243"/>
      <c r="I380" s="243"/>
      <c r="J380" s="243"/>
      <c r="K380" s="243"/>
      <c r="L380" s="243"/>
      <c r="M380" s="243"/>
      <c r="N380" s="243"/>
    </row>
    <row r="381" spans="1:14" s="125" customFormat="1" x14ac:dyDescent="0.25">
      <c r="A381" s="126"/>
      <c r="B381" s="130"/>
      <c r="C381" s="130"/>
      <c r="D381" s="130"/>
      <c r="E381" s="130"/>
      <c r="F381" s="130"/>
      <c r="G381" s="130"/>
      <c r="H381" s="242" t="s">
        <v>311</v>
      </c>
      <c r="I381" s="242"/>
      <c r="J381" s="242"/>
      <c r="K381" s="242"/>
      <c r="L381" s="242"/>
      <c r="M381" s="242"/>
      <c r="N381" s="242"/>
    </row>
    <row r="382" spans="1:14" s="119" customFormat="1" ht="54" x14ac:dyDescent="0.25">
      <c r="A382" s="131"/>
      <c r="B382" s="132"/>
      <c r="C382" s="132"/>
      <c r="D382" s="132"/>
      <c r="E382" s="132"/>
      <c r="F382" s="132"/>
      <c r="G382" s="132"/>
      <c r="H382" s="132"/>
      <c r="I382" s="133" t="s">
        <v>83</v>
      </c>
      <c r="J382" s="134">
        <v>0</v>
      </c>
      <c r="K382" s="134">
        <v>0</v>
      </c>
      <c r="L382" s="134">
        <v>0</v>
      </c>
      <c r="M382" s="134">
        <v>0</v>
      </c>
      <c r="N382" s="134">
        <v>0</v>
      </c>
    </row>
    <row r="383" spans="1:14" s="119" customFormat="1" ht="40.5" x14ac:dyDescent="0.25">
      <c r="A383" s="131"/>
      <c r="B383" s="132"/>
      <c r="C383" s="132"/>
      <c r="D383" s="132"/>
      <c r="E383" s="132"/>
      <c r="F383" s="132"/>
      <c r="G383" s="132"/>
      <c r="H383" s="132"/>
      <c r="I383" s="135" t="s">
        <v>84</v>
      </c>
      <c r="J383" s="136">
        <v>0</v>
      </c>
      <c r="K383" s="136">
        <v>0</v>
      </c>
      <c r="L383" s="136">
        <v>0</v>
      </c>
      <c r="M383" s="136">
        <v>0</v>
      </c>
      <c r="N383" s="136">
        <v>0</v>
      </c>
    </row>
    <row r="384" spans="1:14" s="125" customFormat="1" ht="54.75" customHeight="1" x14ac:dyDescent="0.25">
      <c r="A384" s="244"/>
      <c r="B384" s="245"/>
      <c r="C384" s="245"/>
      <c r="D384" s="129" t="s">
        <v>388</v>
      </c>
      <c r="E384" s="246" t="s">
        <v>162</v>
      </c>
      <c r="F384" s="247"/>
      <c r="G384" s="247"/>
      <c r="H384" s="247"/>
      <c r="I384" s="248"/>
      <c r="J384" s="124">
        <f>+Հ4!H690</f>
        <v>1660355.11</v>
      </c>
      <c r="K384" s="124">
        <f>+Հ4!I690</f>
        <v>1470237.1</v>
      </c>
      <c r="L384" s="124">
        <f>+Հ4!J690</f>
        <v>1553691.368</v>
      </c>
      <c r="M384" s="124">
        <f>+Հ4!K690</f>
        <v>1567732.9680000003</v>
      </c>
      <c r="N384" s="124">
        <f>+Հ4!L690</f>
        <v>1580319.3680000002</v>
      </c>
    </row>
    <row r="385" spans="1:14" s="125" customFormat="1" ht="40.5" customHeight="1" x14ac:dyDescent="0.25">
      <c r="A385" s="126"/>
      <c r="B385" s="130"/>
      <c r="C385" s="130"/>
      <c r="D385" s="130"/>
      <c r="E385" s="130"/>
      <c r="F385" s="242" t="s">
        <v>313</v>
      </c>
      <c r="G385" s="242"/>
      <c r="H385" s="242"/>
      <c r="I385" s="242"/>
      <c r="J385" s="242"/>
      <c r="K385" s="242"/>
      <c r="L385" s="242"/>
      <c r="M385" s="242"/>
      <c r="N385" s="242"/>
    </row>
    <row r="386" spans="1:14" s="125" customFormat="1" x14ac:dyDescent="0.25">
      <c r="A386" s="126"/>
      <c r="B386" s="130"/>
      <c r="C386" s="130"/>
      <c r="D386" s="130"/>
      <c r="E386" s="130"/>
      <c r="F386" s="130"/>
      <c r="G386" s="243" t="s">
        <v>310</v>
      </c>
      <c r="H386" s="243"/>
      <c r="I386" s="243"/>
      <c r="J386" s="243"/>
      <c r="K386" s="243"/>
      <c r="L386" s="243"/>
      <c r="M386" s="243"/>
      <c r="N386" s="243"/>
    </row>
    <row r="387" spans="1:14" s="125" customFormat="1" x14ac:dyDescent="0.25">
      <c r="A387" s="126"/>
      <c r="B387" s="130"/>
      <c r="C387" s="130"/>
      <c r="D387" s="130"/>
      <c r="E387" s="130"/>
      <c r="F387" s="130"/>
      <c r="G387" s="130"/>
      <c r="H387" s="242" t="s">
        <v>389</v>
      </c>
      <c r="I387" s="242"/>
      <c r="J387" s="242"/>
      <c r="K387" s="242"/>
      <c r="L387" s="242"/>
      <c r="M387" s="242"/>
      <c r="N387" s="242"/>
    </row>
    <row r="388" spans="1:14" s="119" customFormat="1" ht="54" x14ac:dyDescent="0.25">
      <c r="A388" s="131"/>
      <c r="B388" s="132"/>
      <c r="C388" s="132"/>
      <c r="D388" s="132"/>
      <c r="E388" s="132"/>
      <c r="F388" s="132"/>
      <c r="G388" s="132"/>
      <c r="H388" s="132"/>
      <c r="I388" s="133" t="s">
        <v>168</v>
      </c>
      <c r="J388" s="134">
        <v>0</v>
      </c>
      <c r="K388" s="134">
        <v>0</v>
      </c>
      <c r="L388" s="134">
        <v>0</v>
      </c>
      <c r="M388" s="134">
        <v>0</v>
      </c>
      <c r="N388" s="134">
        <v>0</v>
      </c>
    </row>
    <row r="389" spans="1:14" s="119" customFormat="1" ht="40.5" x14ac:dyDescent="0.25">
      <c r="A389" s="131"/>
      <c r="B389" s="132"/>
      <c r="C389" s="132"/>
      <c r="D389" s="132"/>
      <c r="E389" s="132"/>
      <c r="F389" s="132"/>
      <c r="G389" s="132"/>
      <c r="H389" s="132"/>
      <c r="I389" s="135" t="s">
        <v>169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</row>
    <row r="390" spans="1:14" s="119" customFormat="1" ht="27" x14ac:dyDescent="0.25">
      <c r="A390" s="131"/>
      <c r="B390" s="132"/>
      <c r="C390" s="132"/>
      <c r="D390" s="132"/>
      <c r="E390" s="132"/>
      <c r="F390" s="132"/>
      <c r="G390" s="132"/>
      <c r="H390" s="132"/>
      <c r="I390" s="135" t="s">
        <v>170</v>
      </c>
      <c r="J390" s="136">
        <v>0</v>
      </c>
      <c r="K390" s="136">
        <v>0</v>
      </c>
      <c r="L390" s="136">
        <v>0</v>
      </c>
      <c r="M390" s="136">
        <v>0</v>
      </c>
      <c r="N390" s="136">
        <v>0</v>
      </c>
    </row>
    <row r="391" spans="1:14" s="119" customFormat="1" ht="40.5" x14ac:dyDescent="0.25">
      <c r="A391" s="131"/>
      <c r="B391" s="132"/>
      <c r="C391" s="132"/>
      <c r="D391" s="132"/>
      <c r="E391" s="132"/>
      <c r="F391" s="132"/>
      <c r="G391" s="132"/>
      <c r="H391" s="132"/>
      <c r="I391" s="135" t="s">
        <v>171</v>
      </c>
      <c r="J391" s="136">
        <v>0</v>
      </c>
      <c r="K391" s="136">
        <v>0</v>
      </c>
      <c r="L391" s="136">
        <v>0</v>
      </c>
      <c r="M391" s="136">
        <v>0</v>
      </c>
      <c r="N391" s="136">
        <v>0</v>
      </c>
    </row>
    <row r="392" spans="1:14" s="119" customFormat="1" ht="40.5" x14ac:dyDescent="0.25">
      <c r="A392" s="131"/>
      <c r="B392" s="132"/>
      <c r="C392" s="132"/>
      <c r="D392" s="132"/>
      <c r="E392" s="132"/>
      <c r="F392" s="132"/>
      <c r="G392" s="132"/>
      <c r="H392" s="132"/>
      <c r="I392" s="133" t="s">
        <v>335</v>
      </c>
      <c r="J392" s="134">
        <v>0</v>
      </c>
      <c r="K392" s="134">
        <v>0</v>
      </c>
      <c r="L392" s="134">
        <v>0</v>
      </c>
      <c r="M392" s="134">
        <v>0</v>
      </c>
      <c r="N392" s="134">
        <v>0</v>
      </c>
    </row>
    <row r="393" spans="1:14" s="119" customFormat="1" ht="67.5" x14ac:dyDescent="0.25">
      <c r="A393" s="131"/>
      <c r="B393" s="132"/>
      <c r="C393" s="132"/>
      <c r="D393" s="132"/>
      <c r="E393" s="132"/>
      <c r="F393" s="132"/>
      <c r="G393" s="132"/>
      <c r="H393" s="132"/>
      <c r="I393" s="135" t="s">
        <v>336</v>
      </c>
      <c r="J393" s="136">
        <v>0</v>
      </c>
      <c r="K393" s="136">
        <v>0</v>
      </c>
      <c r="L393" s="136">
        <v>0</v>
      </c>
      <c r="M393" s="136">
        <v>0</v>
      </c>
      <c r="N393" s="136">
        <v>0</v>
      </c>
    </row>
    <row r="394" spans="1:14" s="119" customFormat="1" ht="54" x14ac:dyDescent="0.25">
      <c r="A394" s="131"/>
      <c r="B394" s="132"/>
      <c r="C394" s="132"/>
      <c r="D394" s="132"/>
      <c r="E394" s="132"/>
      <c r="F394" s="132"/>
      <c r="G394" s="132"/>
      <c r="H394" s="132"/>
      <c r="I394" s="133" t="s">
        <v>180</v>
      </c>
      <c r="J394" s="134">
        <v>0</v>
      </c>
      <c r="K394" s="134">
        <v>0</v>
      </c>
      <c r="L394" s="134">
        <v>0</v>
      </c>
      <c r="M394" s="134">
        <v>0</v>
      </c>
      <c r="N394" s="134">
        <v>0</v>
      </c>
    </row>
    <row r="395" spans="1:14" s="119" customFormat="1" ht="54" x14ac:dyDescent="0.25">
      <c r="A395" s="131"/>
      <c r="B395" s="132"/>
      <c r="C395" s="132"/>
      <c r="D395" s="132"/>
      <c r="E395" s="132"/>
      <c r="F395" s="132"/>
      <c r="G395" s="132"/>
      <c r="H395" s="132"/>
      <c r="I395" s="135" t="s">
        <v>181</v>
      </c>
      <c r="J395" s="136">
        <v>0</v>
      </c>
      <c r="K395" s="136">
        <v>0</v>
      </c>
      <c r="L395" s="136">
        <v>0</v>
      </c>
      <c r="M395" s="136">
        <v>0</v>
      </c>
      <c r="N395" s="136">
        <v>0</v>
      </c>
    </row>
    <row r="396" spans="1:14" s="119" customFormat="1" ht="54" x14ac:dyDescent="0.25">
      <c r="A396" s="131"/>
      <c r="B396" s="132"/>
      <c r="C396" s="132"/>
      <c r="D396" s="132"/>
      <c r="E396" s="132"/>
      <c r="F396" s="132"/>
      <c r="G396" s="132"/>
      <c r="H396" s="132"/>
      <c r="I396" s="135" t="s">
        <v>182</v>
      </c>
      <c r="J396" s="136">
        <v>0</v>
      </c>
      <c r="K396" s="136">
        <v>0</v>
      </c>
      <c r="L396" s="136">
        <v>0</v>
      </c>
      <c r="M396" s="136">
        <v>0</v>
      </c>
      <c r="N396" s="136">
        <v>0</v>
      </c>
    </row>
    <row r="397" spans="1:14" s="119" customFormat="1" ht="54" x14ac:dyDescent="0.25">
      <c r="A397" s="131"/>
      <c r="B397" s="132"/>
      <c r="C397" s="132"/>
      <c r="D397" s="132"/>
      <c r="E397" s="132"/>
      <c r="F397" s="132"/>
      <c r="G397" s="132"/>
      <c r="H397" s="132"/>
      <c r="I397" s="135" t="s">
        <v>183</v>
      </c>
      <c r="J397" s="136">
        <v>0</v>
      </c>
      <c r="K397" s="136">
        <v>0</v>
      </c>
      <c r="L397" s="136">
        <v>0</v>
      </c>
      <c r="M397" s="136">
        <v>0</v>
      </c>
      <c r="N397" s="136">
        <v>0</v>
      </c>
    </row>
    <row r="398" spans="1:14" s="119" customFormat="1" ht="67.5" x14ac:dyDescent="0.25">
      <c r="A398" s="131"/>
      <c r="B398" s="132"/>
      <c r="C398" s="132"/>
      <c r="D398" s="132"/>
      <c r="E398" s="132"/>
      <c r="F398" s="132"/>
      <c r="G398" s="132"/>
      <c r="H398" s="132"/>
      <c r="I398" s="133" t="s">
        <v>341</v>
      </c>
      <c r="J398" s="134">
        <v>0</v>
      </c>
      <c r="K398" s="134">
        <v>0</v>
      </c>
      <c r="L398" s="134">
        <v>0</v>
      </c>
      <c r="M398" s="134">
        <v>0</v>
      </c>
      <c r="N398" s="134">
        <v>0</v>
      </c>
    </row>
    <row r="399" spans="1:14" s="119" customFormat="1" ht="27" x14ac:dyDescent="0.25">
      <c r="A399" s="131"/>
      <c r="B399" s="132"/>
      <c r="C399" s="132"/>
      <c r="D399" s="132"/>
      <c r="E399" s="132"/>
      <c r="F399" s="132"/>
      <c r="G399" s="132"/>
      <c r="H399" s="132"/>
      <c r="I399" s="135" t="s">
        <v>188</v>
      </c>
      <c r="J399" s="136">
        <v>0</v>
      </c>
      <c r="K399" s="136">
        <v>0</v>
      </c>
      <c r="L399" s="136">
        <v>0</v>
      </c>
      <c r="M399" s="136">
        <v>0</v>
      </c>
      <c r="N399" s="136">
        <v>0</v>
      </c>
    </row>
    <row r="400" spans="1:14" s="119" customFormat="1" ht="40.5" x14ac:dyDescent="0.25">
      <c r="A400" s="131"/>
      <c r="B400" s="132"/>
      <c r="C400" s="132"/>
      <c r="D400" s="132"/>
      <c r="E400" s="132"/>
      <c r="F400" s="132"/>
      <c r="G400" s="132"/>
      <c r="H400" s="132"/>
      <c r="I400" s="133" t="s">
        <v>189</v>
      </c>
      <c r="J400" s="134">
        <v>0</v>
      </c>
      <c r="K400" s="134">
        <v>0</v>
      </c>
      <c r="L400" s="134">
        <v>0</v>
      </c>
      <c r="M400" s="134">
        <v>0</v>
      </c>
      <c r="N400" s="134">
        <v>0</v>
      </c>
    </row>
    <row r="401" spans="1:14" s="119" customFormat="1" ht="27" x14ac:dyDescent="0.25">
      <c r="A401" s="131"/>
      <c r="B401" s="132"/>
      <c r="C401" s="132"/>
      <c r="D401" s="132"/>
      <c r="E401" s="132"/>
      <c r="F401" s="132"/>
      <c r="G401" s="132"/>
      <c r="H401" s="132"/>
      <c r="I401" s="135" t="s">
        <v>190</v>
      </c>
      <c r="J401" s="136">
        <v>0</v>
      </c>
      <c r="K401" s="136">
        <v>0</v>
      </c>
      <c r="L401" s="136">
        <v>0</v>
      </c>
      <c r="M401" s="136">
        <v>0</v>
      </c>
      <c r="N401" s="136">
        <v>0</v>
      </c>
    </row>
    <row r="402" spans="1:14" s="119" customFormat="1" ht="40.5" x14ac:dyDescent="0.25">
      <c r="A402" s="131"/>
      <c r="B402" s="132"/>
      <c r="C402" s="132"/>
      <c r="D402" s="132"/>
      <c r="E402" s="132"/>
      <c r="F402" s="132"/>
      <c r="G402" s="132"/>
      <c r="H402" s="132"/>
      <c r="I402" s="135" t="s">
        <v>191</v>
      </c>
      <c r="J402" s="136">
        <v>0</v>
      </c>
      <c r="K402" s="136">
        <v>0</v>
      </c>
      <c r="L402" s="136">
        <v>0</v>
      </c>
      <c r="M402" s="136">
        <v>0</v>
      </c>
      <c r="N402" s="136">
        <v>0</v>
      </c>
    </row>
    <row r="403" spans="1:14" s="119" customFormat="1" ht="40.5" x14ac:dyDescent="0.25">
      <c r="A403" s="131"/>
      <c r="B403" s="132"/>
      <c r="C403" s="132"/>
      <c r="D403" s="132"/>
      <c r="E403" s="132"/>
      <c r="F403" s="132"/>
      <c r="G403" s="132"/>
      <c r="H403" s="132"/>
      <c r="I403" s="135" t="s">
        <v>390</v>
      </c>
      <c r="J403" s="136">
        <v>0</v>
      </c>
      <c r="K403" s="136">
        <v>0</v>
      </c>
      <c r="L403" s="136">
        <v>0</v>
      </c>
      <c r="M403" s="136">
        <v>0</v>
      </c>
      <c r="N403" s="136">
        <v>0</v>
      </c>
    </row>
    <row r="404" spans="1:14" s="119" customFormat="1" ht="67.5" x14ac:dyDescent="0.25">
      <c r="A404" s="131"/>
      <c r="B404" s="132"/>
      <c r="C404" s="132"/>
      <c r="D404" s="132"/>
      <c r="E404" s="132"/>
      <c r="F404" s="132"/>
      <c r="G404" s="132"/>
      <c r="H404" s="132"/>
      <c r="I404" s="133" t="s">
        <v>391</v>
      </c>
      <c r="J404" s="134">
        <v>0</v>
      </c>
      <c r="K404" s="134">
        <v>0</v>
      </c>
      <c r="L404" s="134">
        <v>0</v>
      </c>
      <c r="M404" s="134">
        <v>0</v>
      </c>
      <c r="N404" s="134">
        <v>0</v>
      </c>
    </row>
    <row r="405" spans="1:14" s="125" customFormat="1" ht="54.75" customHeight="1" x14ac:dyDescent="0.25">
      <c r="A405" s="244"/>
      <c r="B405" s="245"/>
      <c r="C405" s="245"/>
      <c r="D405" s="129" t="s">
        <v>392</v>
      </c>
      <c r="E405" s="246" t="s">
        <v>163</v>
      </c>
      <c r="F405" s="247"/>
      <c r="G405" s="247"/>
      <c r="H405" s="247"/>
      <c r="I405" s="248"/>
      <c r="J405" s="124">
        <f>+Հ4!H724</f>
        <v>1594105.9000000004</v>
      </c>
      <c r="K405" s="124">
        <f>+Հ4!I724</f>
        <v>1473025.4</v>
      </c>
      <c r="L405" s="124">
        <f>+Հ4!J724</f>
        <v>1560543.3136</v>
      </c>
      <c r="M405" s="124">
        <f>+Հ4!K724</f>
        <v>1571978.6136</v>
      </c>
      <c r="N405" s="124">
        <f>+Հ4!L724</f>
        <v>1585996.8136</v>
      </c>
    </row>
    <row r="406" spans="1:14" s="125" customFormat="1" ht="40.5" customHeight="1" x14ac:dyDescent="0.25">
      <c r="A406" s="126"/>
      <c r="B406" s="130"/>
      <c r="C406" s="130"/>
      <c r="D406" s="130"/>
      <c r="E406" s="130"/>
      <c r="F406" s="242" t="s">
        <v>313</v>
      </c>
      <c r="G406" s="242"/>
      <c r="H406" s="242"/>
      <c r="I406" s="242"/>
      <c r="J406" s="242"/>
      <c r="K406" s="242"/>
      <c r="L406" s="242"/>
      <c r="M406" s="242"/>
      <c r="N406" s="242"/>
    </row>
    <row r="407" spans="1:14" s="125" customFormat="1" x14ac:dyDescent="0.25">
      <c r="A407" s="126"/>
      <c r="B407" s="130"/>
      <c r="C407" s="130"/>
      <c r="D407" s="130"/>
      <c r="E407" s="130"/>
      <c r="F407" s="130"/>
      <c r="G407" s="243" t="s">
        <v>310</v>
      </c>
      <c r="H407" s="243"/>
      <c r="I407" s="243"/>
      <c r="J407" s="243"/>
      <c r="K407" s="243"/>
      <c r="L407" s="243"/>
      <c r="M407" s="243"/>
      <c r="N407" s="243"/>
    </row>
    <row r="408" spans="1:14" s="125" customFormat="1" x14ac:dyDescent="0.25">
      <c r="A408" s="126"/>
      <c r="B408" s="130"/>
      <c r="C408" s="130"/>
      <c r="D408" s="130"/>
      <c r="E408" s="130"/>
      <c r="F408" s="130"/>
      <c r="G408" s="130"/>
      <c r="H408" s="242" t="s">
        <v>393</v>
      </c>
      <c r="I408" s="242"/>
      <c r="J408" s="242"/>
      <c r="K408" s="242"/>
      <c r="L408" s="242"/>
      <c r="M408" s="242"/>
      <c r="N408" s="242"/>
    </row>
    <row r="409" spans="1:14" s="119" customFormat="1" ht="54" x14ac:dyDescent="0.25">
      <c r="A409" s="131"/>
      <c r="B409" s="132"/>
      <c r="C409" s="132"/>
      <c r="D409" s="132"/>
      <c r="E409" s="132"/>
      <c r="F409" s="132"/>
      <c r="G409" s="132"/>
      <c r="H409" s="132"/>
      <c r="I409" s="133" t="s">
        <v>172</v>
      </c>
      <c r="J409" s="134">
        <v>0</v>
      </c>
      <c r="K409" s="134">
        <v>0</v>
      </c>
      <c r="L409" s="134">
        <v>0</v>
      </c>
      <c r="M409" s="134">
        <v>0</v>
      </c>
      <c r="N409" s="134">
        <v>0</v>
      </c>
    </row>
    <row r="410" spans="1:14" s="119" customFormat="1" ht="27" x14ac:dyDescent="0.25">
      <c r="A410" s="131"/>
      <c r="B410" s="132"/>
      <c r="C410" s="132"/>
      <c r="D410" s="132"/>
      <c r="E410" s="132"/>
      <c r="F410" s="132"/>
      <c r="G410" s="132"/>
      <c r="H410" s="132"/>
      <c r="I410" s="135" t="s">
        <v>173</v>
      </c>
      <c r="J410" s="136">
        <v>0</v>
      </c>
      <c r="K410" s="136">
        <v>0</v>
      </c>
      <c r="L410" s="136">
        <v>0</v>
      </c>
      <c r="M410" s="136">
        <v>0</v>
      </c>
      <c r="N410" s="136">
        <v>0</v>
      </c>
    </row>
    <row r="411" spans="1:14" s="119" customFormat="1" ht="27" x14ac:dyDescent="0.25">
      <c r="A411" s="131"/>
      <c r="B411" s="132"/>
      <c r="C411" s="132"/>
      <c r="D411" s="132"/>
      <c r="E411" s="132"/>
      <c r="F411" s="132"/>
      <c r="G411" s="132"/>
      <c r="H411" s="132"/>
      <c r="I411" s="135" t="s">
        <v>174</v>
      </c>
      <c r="J411" s="136">
        <v>0</v>
      </c>
      <c r="K411" s="136">
        <v>0</v>
      </c>
      <c r="L411" s="136">
        <v>0</v>
      </c>
      <c r="M411" s="136">
        <v>0</v>
      </c>
      <c r="N411" s="136">
        <v>0</v>
      </c>
    </row>
    <row r="412" spans="1:14" s="119" customFormat="1" ht="40.5" x14ac:dyDescent="0.25">
      <c r="A412" s="131"/>
      <c r="B412" s="132"/>
      <c r="C412" s="132"/>
      <c r="D412" s="132"/>
      <c r="E412" s="132"/>
      <c r="F412" s="132"/>
      <c r="G412" s="132"/>
      <c r="H412" s="132"/>
      <c r="I412" s="135" t="s">
        <v>175</v>
      </c>
      <c r="J412" s="136">
        <v>0</v>
      </c>
      <c r="K412" s="136">
        <v>0</v>
      </c>
      <c r="L412" s="136">
        <v>0</v>
      </c>
      <c r="M412" s="136">
        <v>0</v>
      </c>
      <c r="N412" s="136">
        <v>0</v>
      </c>
    </row>
    <row r="413" spans="1:14" s="119" customFormat="1" ht="27" x14ac:dyDescent="0.25">
      <c r="A413" s="131"/>
      <c r="B413" s="132"/>
      <c r="C413" s="132"/>
      <c r="D413" s="132"/>
      <c r="E413" s="132"/>
      <c r="F413" s="132"/>
      <c r="G413" s="132"/>
      <c r="H413" s="132"/>
      <c r="I413" s="133" t="s">
        <v>176</v>
      </c>
      <c r="J413" s="134">
        <v>0</v>
      </c>
      <c r="K413" s="134">
        <v>0</v>
      </c>
      <c r="L413" s="134">
        <v>0</v>
      </c>
      <c r="M413" s="134">
        <v>0</v>
      </c>
      <c r="N413" s="134">
        <v>0</v>
      </c>
    </row>
    <row r="414" spans="1:14" s="119" customFormat="1" ht="40.5" x14ac:dyDescent="0.25">
      <c r="A414" s="131"/>
      <c r="B414" s="132"/>
      <c r="C414" s="132"/>
      <c r="D414" s="132"/>
      <c r="E414" s="132"/>
      <c r="F414" s="132"/>
      <c r="G414" s="132"/>
      <c r="H414" s="132"/>
      <c r="I414" s="135" t="s">
        <v>177</v>
      </c>
      <c r="J414" s="136">
        <v>0</v>
      </c>
      <c r="K414" s="136">
        <v>0</v>
      </c>
      <c r="L414" s="136">
        <v>0</v>
      </c>
      <c r="M414" s="136">
        <v>0</v>
      </c>
      <c r="N414" s="136">
        <v>0</v>
      </c>
    </row>
    <row r="415" spans="1:14" s="119" customFormat="1" ht="40.5" x14ac:dyDescent="0.25">
      <c r="A415" s="131"/>
      <c r="B415" s="132"/>
      <c r="C415" s="132"/>
      <c r="D415" s="132"/>
      <c r="E415" s="132"/>
      <c r="F415" s="132"/>
      <c r="G415" s="132"/>
      <c r="H415" s="132"/>
      <c r="I415" s="133" t="s">
        <v>178</v>
      </c>
      <c r="J415" s="134">
        <v>0</v>
      </c>
      <c r="K415" s="134">
        <v>0</v>
      </c>
      <c r="L415" s="134">
        <v>0</v>
      </c>
      <c r="M415" s="134">
        <v>0</v>
      </c>
      <c r="N415" s="134">
        <v>0</v>
      </c>
    </row>
    <row r="416" spans="1:14" s="119" customFormat="1" ht="40.5" x14ac:dyDescent="0.25">
      <c r="A416" s="131"/>
      <c r="B416" s="132"/>
      <c r="C416" s="132"/>
      <c r="D416" s="132"/>
      <c r="E416" s="132"/>
      <c r="F416" s="132"/>
      <c r="G416" s="132"/>
      <c r="H416" s="132"/>
      <c r="I416" s="135" t="s">
        <v>179</v>
      </c>
      <c r="J416" s="136">
        <v>0</v>
      </c>
      <c r="K416" s="136">
        <v>0</v>
      </c>
      <c r="L416" s="136">
        <v>0</v>
      </c>
      <c r="M416" s="136">
        <v>0</v>
      </c>
      <c r="N416" s="136">
        <v>0</v>
      </c>
    </row>
    <row r="417" spans="1:14" s="119" customFormat="1" ht="40.5" x14ac:dyDescent="0.25">
      <c r="A417" s="131"/>
      <c r="B417" s="132"/>
      <c r="C417" s="132"/>
      <c r="D417" s="132"/>
      <c r="E417" s="132"/>
      <c r="F417" s="132"/>
      <c r="G417" s="132"/>
      <c r="H417" s="132"/>
      <c r="I417" s="135" t="s">
        <v>337</v>
      </c>
      <c r="J417" s="136">
        <v>0</v>
      </c>
      <c r="K417" s="136">
        <v>0</v>
      </c>
      <c r="L417" s="136">
        <v>0</v>
      </c>
      <c r="M417" s="136">
        <v>0</v>
      </c>
      <c r="N417" s="136">
        <v>0</v>
      </c>
    </row>
    <row r="418" spans="1:14" s="119" customFormat="1" ht="54" x14ac:dyDescent="0.25">
      <c r="A418" s="131"/>
      <c r="B418" s="132"/>
      <c r="C418" s="132"/>
      <c r="D418" s="132"/>
      <c r="E418" s="132"/>
      <c r="F418" s="132"/>
      <c r="G418" s="132"/>
      <c r="H418" s="132"/>
      <c r="I418" s="135" t="s">
        <v>338</v>
      </c>
      <c r="J418" s="136">
        <v>0</v>
      </c>
      <c r="K418" s="136">
        <v>0</v>
      </c>
      <c r="L418" s="136">
        <v>0</v>
      </c>
      <c r="M418" s="136">
        <v>0</v>
      </c>
      <c r="N418" s="136">
        <v>0</v>
      </c>
    </row>
    <row r="419" spans="1:14" s="119" customFormat="1" ht="54" x14ac:dyDescent="0.25">
      <c r="A419" s="131"/>
      <c r="B419" s="132"/>
      <c r="C419" s="132"/>
      <c r="D419" s="132"/>
      <c r="E419" s="132"/>
      <c r="F419" s="132"/>
      <c r="G419" s="132"/>
      <c r="H419" s="132"/>
      <c r="I419" s="133" t="s">
        <v>339</v>
      </c>
      <c r="J419" s="134">
        <v>0</v>
      </c>
      <c r="K419" s="134">
        <v>0</v>
      </c>
      <c r="L419" s="134">
        <v>0</v>
      </c>
      <c r="M419" s="134">
        <v>0</v>
      </c>
      <c r="N419" s="134">
        <v>0</v>
      </c>
    </row>
    <row r="420" spans="1:14" s="119" customFormat="1" ht="67.5" x14ac:dyDescent="0.25">
      <c r="A420" s="131"/>
      <c r="B420" s="132"/>
      <c r="C420" s="132"/>
      <c r="D420" s="132"/>
      <c r="E420" s="132"/>
      <c r="F420" s="132"/>
      <c r="G420" s="132"/>
      <c r="H420" s="132"/>
      <c r="I420" s="135" t="s">
        <v>340</v>
      </c>
      <c r="J420" s="136">
        <v>0</v>
      </c>
      <c r="K420" s="136">
        <v>0</v>
      </c>
      <c r="L420" s="136">
        <v>0</v>
      </c>
      <c r="M420" s="136">
        <v>0</v>
      </c>
      <c r="N420" s="136">
        <v>0</v>
      </c>
    </row>
    <row r="421" spans="1:14" s="125" customFormat="1" x14ac:dyDescent="0.25">
      <c r="A421" s="244"/>
      <c r="B421" s="245"/>
      <c r="C421" s="245"/>
      <c r="D421" s="129" t="s">
        <v>394</v>
      </c>
      <c r="E421" s="246" t="s">
        <v>53</v>
      </c>
      <c r="F421" s="247"/>
      <c r="G421" s="247"/>
      <c r="H421" s="247"/>
      <c r="I421" s="248"/>
      <c r="J421" s="124">
        <f>+Հ4!H758</f>
        <v>537015.39</v>
      </c>
      <c r="K421" s="124">
        <f>+Հ4!I758</f>
        <v>335556.6</v>
      </c>
      <c r="L421" s="124">
        <f>+Հ4!J758</f>
        <v>340847.7</v>
      </c>
      <c r="M421" s="124">
        <f>+Հ4!K758</f>
        <v>0</v>
      </c>
      <c r="N421" s="124">
        <f>+Հ4!L758</f>
        <v>0</v>
      </c>
    </row>
    <row r="422" spans="1:14" s="125" customFormat="1" x14ac:dyDescent="0.25">
      <c r="A422" s="126"/>
      <c r="B422" s="130"/>
      <c r="C422" s="130"/>
      <c r="D422" s="130"/>
      <c r="E422" s="130"/>
      <c r="F422" s="242" t="s">
        <v>395</v>
      </c>
      <c r="G422" s="242"/>
      <c r="H422" s="242"/>
      <c r="I422" s="242"/>
      <c r="J422" s="242"/>
      <c r="K422" s="242"/>
      <c r="L422" s="242"/>
      <c r="M422" s="242"/>
      <c r="N422" s="242"/>
    </row>
    <row r="423" spans="1:14" s="125" customFormat="1" x14ac:dyDescent="0.25">
      <c r="A423" s="126"/>
      <c r="B423" s="130"/>
      <c r="C423" s="130"/>
      <c r="D423" s="130"/>
      <c r="E423" s="130"/>
      <c r="F423" s="130"/>
      <c r="G423" s="243" t="s">
        <v>396</v>
      </c>
      <c r="H423" s="243"/>
      <c r="I423" s="243"/>
      <c r="J423" s="243"/>
      <c r="K423" s="243"/>
      <c r="L423" s="243"/>
      <c r="M423" s="243"/>
      <c r="N423" s="243"/>
    </row>
    <row r="424" spans="1:14" s="125" customFormat="1" x14ac:dyDescent="0.25">
      <c r="A424" s="126"/>
      <c r="B424" s="130"/>
      <c r="C424" s="130"/>
      <c r="D424" s="130"/>
      <c r="E424" s="130"/>
      <c r="F424" s="130"/>
      <c r="G424" s="130"/>
      <c r="H424" s="242" t="s">
        <v>397</v>
      </c>
      <c r="I424" s="242"/>
      <c r="J424" s="242"/>
      <c r="K424" s="242"/>
      <c r="L424" s="242"/>
      <c r="M424" s="242"/>
      <c r="N424" s="242"/>
    </row>
    <row r="425" spans="1:14" s="119" customFormat="1" ht="40.5" x14ac:dyDescent="0.25">
      <c r="A425" s="131"/>
      <c r="B425" s="132"/>
      <c r="C425" s="132"/>
      <c r="D425" s="132"/>
      <c r="E425" s="132"/>
      <c r="F425" s="132"/>
      <c r="G425" s="132"/>
      <c r="H425" s="132"/>
      <c r="I425" s="133" t="s">
        <v>81</v>
      </c>
      <c r="J425" s="134">
        <v>0</v>
      </c>
      <c r="K425" s="134">
        <v>0</v>
      </c>
      <c r="L425" s="134">
        <v>0</v>
      </c>
      <c r="M425" s="134">
        <v>0</v>
      </c>
      <c r="N425" s="134">
        <v>0</v>
      </c>
    </row>
    <row r="426" spans="1:14" s="119" customFormat="1" ht="40.5" x14ac:dyDescent="0.25">
      <c r="A426" s="131"/>
      <c r="B426" s="132"/>
      <c r="C426" s="132"/>
      <c r="D426" s="132"/>
      <c r="E426" s="132"/>
      <c r="F426" s="132"/>
      <c r="G426" s="132"/>
      <c r="H426" s="132"/>
      <c r="I426" s="135" t="s">
        <v>82</v>
      </c>
      <c r="J426" s="136">
        <v>0</v>
      </c>
      <c r="K426" s="136">
        <v>0</v>
      </c>
      <c r="L426" s="136">
        <v>0</v>
      </c>
      <c r="M426" s="136">
        <v>0</v>
      </c>
      <c r="N426" s="136">
        <v>0</v>
      </c>
    </row>
    <row r="427" spans="1:14" s="125" customFormat="1" x14ac:dyDescent="0.25">
      <c r="A427" s="244"/>
      <c r="B427" s="245"/>
      <c r="C427" s="245"/>
      <c r="D427" s="129" t="s">
        <v>398</v>
      </c>
      <c r="E427" s="246" t="s">
        <v>56</v>
      </c>
      <c r="F427" s="247"/>
      <c r="G427" s="247"/>
      <c r="H427" s="247"/>
      <c r="I427" s="248"/>
      <c r="J427" s="124">
        <f>+Հ4!H792</f>
        <v>0</v>
      </c>
      <c r="K427" s="124">
        <f>+Հ4!I792</f>
        <v>0</v>
      </c>
      <c r="L427" s="124">
        <f>+Հ4!J792</f>
        <v>0</v>
      </c>
      <c r="M427" s="124">
        <f>+Հ4!K792</f>
        <v>0</v>
      </c>
      <c r="N427" s="124">
        <f>+Հ4!L792</f>
        <v>0</v>
      </c>
    </row>
    <row r="428" spans="1:14" s="125" customFormat="1" x14ac:dyDescent="0.25">
      <c r="A428" s="126"/>
      <c r="B428" s="130"/>
      <c r="C428" s="130"/>
      <c r="D428" s="130"/>
      <c r="E428" s="130"/>
      <c r="F428" s="242" t="s">
        <v>57</v>
      </c>
      <c r="G428" s="242"/>
      <c r="H428" s="242"/>
      <c r="I428" s="242"/>
      <c r="J428" s="242"/>
      <c r="K428" s="242"/>
      <c r="L428" s="242"/>
      <c r="M428" s="242"/>
      <c r="N428" s="242"/>
    </row>
    <row r="429" spans="1:14" s="125" customFormat="1" x14ac:dyDescent="0.25">
      <c r="A429" s="126"/>
      <c r="B429" s="130"/>
      <c r="C429" s="130"/>
      <c r="D429" s="130"/>
      <c r="E429" s="130"/>
      <c r="F429" s="130"/>
      <c r="G429" s="243" t="s">
        <v>396</v>
      </c>
      <c r="H429" s="243"/>
      <c r="I429" s="243"/>
      <c r="J429" s="243"/>
      <c r="K429" s="243"/>
      <c r="L429" s="243"/>
      <c r="M429" s="243"/>
      <c r="N429" s="243"/>
    </row>
    <row r="430" spans="1:14" s="125" customFormat="1" x14ac:dyDescent="0.25">
      <c r="A430" s="126"/>
      <c r="B430" s="130"/>
      <c r="C430" s="130"/>
      <c r="D430" s="130"/>
      <c r="E430" s="130"/>
      <c r="F430" s="130"/>
      <c r="G430" s="130"/>
      <c r="H430" s="242" t="s">
        <v>397</v>
      </c>
      <c r="I430" s="242"/>
      <c r="J430" s="242"/>
      <c r="K430" s="242"/>
      <c r="L430" s="242"/>
      <c r="M430" s="242"/>
      <c r="N430" s="242"/>
    </row>
    <row r="431" spans="1:14" s="119" customFormat="1" ht="27" x14ac:dyDescent="0.25">
      <c r="A431" s="131"/>
      <c r="B431" s="132"/>
      <c r="C431" s="132"/>
      <c r="D431" s="132"/>
      <c r="E431" s="132"/>
      <c r="F431" s="132"/>
      <c r="G431" s="132"/>
      <c r="H431" s="132"/>
      <c r="I431" s="133" t="s">
        <v>164</v>
      </c>
      <c r="J431" s="134">
        <v>0</v>
      </c>
      <c r="K431" s="134">
        <v>0</v>
      </c>
      <c r="L431" s="134">
        <v>0</v>
      </c>
      <c r="M431" s="134">
        <v>0</v>
      </c>
      <c r="N431" s="134">
        <v>0</v>
      </c>
    </row>
    <row r="432" spans="1:14" s="119" customFormat="1" ht="54" x14ac:dyDescent="0.25">
      <c r="A432" s="131"/>
      <c r="B432" s="132"/>
      <c r="C432" s="132"/>
      <c r="D432" s="132"/>
      <c r="E432" s="132"/>
      <c r="F432" s="132"/>
      <c r="G432" s="132"/>
      <c r="H432" s="132"/>
      <c r="I432" s="135" t="s">
        <v>165</v>
      </c>
      <c r="J432" s="136">
        <v>0</v>
      </c>
      <c r="K432" s="136">
        <v>0</v>
      </c>
      <c r="L432" s="136">
        <v>0</v>
      </c>
      <c r="M432" s="136">
        <v>0</v>
      </c>
      <c r="N432" s="136">
        <v>0</v>
      </c>
    </row>
    <row r="433" spans="1:3" s="119" customFormat="1" x14ac:dyDescent="0.25"/>
    <row r="435" spans="1:3" x14ac:dyDescent="0.25">
      <c r="A435" s="137" t="s">
        <v>399</v>
      </c>
      <c r="B435" s="137"/>
      <c r="C435" s="137"/>
    </row>
    <row r="437" spans="1:3" x14ac:dyDescent="0.25">
      <c r="B437" s="114" t="s">
        <v>400</v>
      </c>
    </row>
  </sheetData>
  <mergeCells count="127">
    <mergeCell ref="F428:N428"/>
    <mergeCell ref="G429:N429"/>
    <mergeCell ref="H430:N430"/>
    <mergeCell ref="F406:N406"/>
    <mergeCell ref="G407:N407"/>
    <mergeCell ref="H408:N408"/>
    <mergeCell ref="A421:C421"/>
    <mergeCell ref="E421:I421"/>
    <mergeCell ref="F422:N422"/>
    <mergeCell ref="G423:N423"/>
    <mergeCell ref="H424:N424"/>
    <mergeCell ref="A427:C427"/>
    <mergeCell ref="E427:I427"/>
    <mergeCell ref="H365:N365"/>
    <mergeCell ref="A378:C378"/>
    <mergeCell ref="E378:I378"/>
    <mergeCell ref="F379:N379"/>
    <mergeCell ref="G380:N380"/>
    <mergeCell ref="H381:N381"/>
    <mergeCell ref="A384:C384"/>
    <mergeCell ref="E384:I384"/>
    <mergeCell ref="F385:N385"/>
    <mergeCell ref="G59:N59"/>
    <mergeCell ref="H60:N60"/>
    <mergeCell ref="A67:C67"/>
    <mergeCell ref="E67:I67"/>
    <mergeCell ref="F68:N68"/>
    <mergeCell ref="G69:N69"/>
    <mergeCell ref="H70:N70"/>
    <mergeCell ref="A77:C77"/>
    <mergeCell ref="E77:I77"/>
    <mergeCell ref="H40:N40"/>
    <mergeCell ref="A47:C47"/>
    <mergeCell ref="E47:I47"/>
    <mergeCell ref="F48:N48"/>
    <mergeCell ref="G49:N49"/>
    <mergeCell ref="H50:N50"/>
    <mergeCell ref="A57:C57"/>
    <mergeCell ref="E57:I57"/>
    <mergeCell ref="F58:N58"/>
    <mergeCell ref="A21:C21"/>
    <mergeCell ref="E21:I21"/>
    <mergeCell ref="F22:N22"/>
    <mergeCell ref="G23:N23"/>
    <mergeCell ref="H24:N24"/>
    <mergeCell ref="A37:C37"/>
    <mergeCell ref="E37:I37"/>
    <mergeCell ref="F38:N38"/>
    <mergeCell ref="G39:N39"/>
    <mergeCell ref="A8:A9"/>
    <mergeCell ref="B8:C8"/>
    <mergeCell ref="D8:G8"/>
    <mergeCell ref="H8:H9"/>
    <mergeCell ref="I8:I9"/>
    <mergeCell ref="J8:N8"/>
    <mergeCell ref="A10:I10"/>
    <mergeCell ref="A13:C13"/>
    <mergeCell ref="E13:I13"/>
    <mergeCell ref="F14:N14"/>
    <mergeCell ref="G15:N15"/>
    <mergeCell ref="H16:N16"/>
    <mergeCell ref="G386:N386"/>
    <mergeCell ref="H387:N387"/>
    <mergeCell ref="A405:C405"/>
    <mergeCell ref="E405:I405"/>
    <mergeCell ref="F78:N78"/>
    <mergeCell ref="G79:N79"/>
    <mergeCell ref="H80:N80"/>
    <mergeCell ref="A104:C104"/>
    <mergeCell ref="E104:I104"/>
    <mergeCell ref="F105:N105"/>
    <mergeCell ref="G106:N106"/>
    <mergeCell ref="H107:N107"/>
    <mergeCell ref="A131:C131"/>
    <mergeCell ref="E131:I131"/>
    <mergeCell ref="F132:N132"/>
    <mergeCell ref="G133:N133"/>
    <mergeCell ref="H134:N134"/>
    <mergeCell ref="A158:C158"/>
    <mergeCell ref="E158:I158"/>
    <mergeCell ref="F159:N159"/>
    <mergeCell ref="G160:N160"/>
    <mergeCell ref="H161:N161"/>
    <mergeCell ref="A185:C185"/>
    <mergeCell ref="E185:I185"/>
    <mergeCell ref="F186:N186"/>
    <mergeCell ref="G187:N187"/>
    <mergeCell ref="H188:N188"/>
    <mergeCell ref="A212:C212"/>
    <mergeCell ref="E212:I212"/>
    <mergeCell ref="F213:N213"/>
    <mergeCell ref="G214:N214"/>
    <mergeCell ref="H215:N215"/>
    <mergeCell ref="A239:C239"/>
    <mergeCell ref="E239:I239"/>
    <mergeCell ref="F240:N240"/>
    <mergeCell ref="G241:N241"/>
    <mergeCell ref="H242:N242"/>
    <mergeCell ref="A266:C266"/>
    <mergeCell ref="E266:I266"/>
    <mergeCell ref="F267:N267"/>
    <mergeCell ref="G268:N268"/>
    <mergeCell ref="H269:N269"/>
    <mergeCell ref="A293:C293"/>
    <mergeCell ref="E293:I293"/>
    <mergeCell ref="F294:N294"/>
    <mergeCell ref="G295:N295"/>
    <mergeCell ref="H296:N296"/>
    <mergeCell ref="A320:C320"/>
    <mergeCell ref="E320:I320"/>
    <mergeCell ref="F341:N341"/>
    <mergeCell ref="G342:N342"/>
    <mergeCell ref="H343:N343"/>
    <mergeCell ref="A362:C362"/>
    <mergeCell ref="E362:I362"/>
    <mergeCell ref="F363:N363"/>
    <mergeCell ref="G364:N364"/>
    <mergeCell ref="F321:N321"/>
    <mergeCell ref="G322:N322"/>
    <mergeCell ref="H323:N323"/>
    <mergeCell ref="A336:C336"/>
    <mergeCell ref="E336:I336"/>
    <mergeCell ref="F337:N337"/>
    <mergeCell ref="G338:N338"/>
    <mergeCell ref="H339:N339"/>
    <mergeCell ref="A340:C340"/>
    <mergeCell ref="E340:I340"/>
  </mergeCells>
  <printOptions horizontalCentered="1"/>
  <pageMargins left="0.11811023622047245" right="0.11811023622047245" top="0.55118110236220474" bottom="0.15748031496062992" header="0.31496062992125984" footer="0.11811023622047245"/>
  <pageSetup paperSize="9" scale="58" orientation="landscape" r:id="rId1"/>
  <rowBreaks count="9" manualBreakCount="9">
    <brk id="24" max="16383" man="1"/>
    <brk id="59" max="16383" man="1"/>
    <brk id="96" max="16383" man="1"/>
    <brk id="134" max="16383" man="1"/>
    <brk id="172" max="16383" man="1"/>
    <brk id="210" max="16383" man="1"/>
    <brk id="248" max="16383" man="1"/>
    <brk id="286" max="16383" man="1"/>
    <brk id="3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606"/>
  <sheetViews>
    <sheetView tabSelected="1" topLeftCell="A576" zoomScaleNormal="100" workbookViewId="0">
      <selection activeCell="C613" sqref="C613"/>
    </sheetView>
  </sheetViews>
  <sheetFormatPr defaultRowHeight="16.5" x14ac:dyDescent="0.3"/>
  <cols>
    <col min="1" max="1" width="4.5703125" style="14" customWidth="1"/>
    <col min="2" max="2" width="20" style="14" customWidth="1"/>
    <col min="3" max="3" width="55.42578125" style="14" customWidth="1"/>
    <col min="4" max="4" width="12.42578125" style="45" customWidth="1"/>
    <col min="5" max="5" width="12.5703125" style="168" customWidth="1"/>
    <col min="6" max="6" width="12.5703125" style="45" customWidth="1"/>
    <col min="7" max="7" width="11.5703125" style="45" customWidth="1"/>
    <col min="8" max="8" width="11.85546875" style="45" customWidth="1"/>
    <col min="9" max="9" width="12.85546875" style="45" customWidth="1"/>
    <col min="10" max="21" width="9.140625" style="14" hidden="1" customWidth="1"/>
    <col min="22" max="221" width="9.140625" style="14"/>
    <col min="222" max="222" width="7.140625" style="14" bestFit="1" customWidth="1"/>
    <col min="223" max="223" width="36.140625" style="14" customWidth="1"/>
    <col min="224" max="224" width="62.140625" style="14" customWidth="1"/>
    <col min="225" max="225" width="12.42578125" style="14" customWidth="1"/>
    <col min="226" max="226" width="12.5703125" style="14" customWidth="1"/>
    <col min="227" max="227" width="12.28515625" style="14" customWidth="1"/>
    <col min="228" max="228" width="12.140625" style="14" customWidth="1"/>
    <col min="229" max="229" width="11.85546875" style="14" customWidth="1"/>
    <col min="230" max="230" width="12.5703125" style="14" customWidth="1"/>
    <col min="231" max="231" width="11.5703125" style="14" customWidth="1"/>
    <col min="232" max="232" width="11.85546875" style="14" customWidth="1"/>
    <col min="233" max="233" width="12.85546875" style="14" customWidth="1"/>
    <col min="234" max="477" width="9.140625" style="14"/>
    <col min="478" max="478" width="7.140625" style="14" bestFit="1" customWidth="1"/>
    <col min="479" max="479" width="36.140625" style="14" customWidth="1"/>
    <col min="480" max="480" width="62.140625" style="14" customWidth="1"/>
    <col min="481" max="481" width="12.42578125" style="14" customWidth="1"/>
    <col min="482" max="482" width="12.5703125" style="14" customWidth="1"/>
    <col min="483" max="483" width="12.28515625" style="14" customWidth="1"/>
    <col min="484" max="484" width="12.140625" style="14" customWidth="1"/>
    <col min="485" max="485" width="11.85546875" style="14" customWidth="1"/>
    <col min="486" max="486" width="12.5703125" style="14" customWidth="1"/>
    <col min="487" max="487" width="11.5703125" style="14" customWidth="1"/>
    <col min="488" max="488" width="11.85546875" style="14" customWidth="1"/>
    <col min="489" max="489" width="12.85546875" style="14" customWidth="1"/>
    <col min="490" max="733" width="9.140625" style="14"/>
    <col min="734" max="734" width="7.140625" style="14" bestFit="1" customWidth="1"/>
    <col min="735" max="735" width="36.140625" style="14" customWidth="1"/>
    <col min="736" max="736" width="62.140625" style="14" customWidth="1"/>
    <col min="737" max="737" width="12.42578125" style="14" customWidth="1"/>
    <col min="738" max="738" width="12.5703125" style="14" customWidth="1"/>
    <col min="739" max="739" width="12.28515625" style="14" customWidth="1"/>
    <col min="740" max="740" width="12.140625" style="14" customWidth="1"/>
    <col min="741" max="741" width="11.85546875" style="14" customWidth="1"/>
    <col min="742" max="742" width="12.5703125" style="14" customWidth="1"/>
    <col min="743" max="743" width="11.5703125" style="14" customWidth="1"/>
    <col min="744" max="744" width="11.85546875" style="14" customWidth="1"/>
    <col min="745" max="745" width="12.85546875" style="14" customWidth="1"/>
    <col min="746" max="989" width="9.140625" style="14"/>
    <col min="990" max="990" width="7.140625" style="14" bestFit="1" customWidth="1"/>
    <col min="991" max="991" width="36.140625" style="14" customWidth="1"/>
    <col min="992" max="992" width="62.140625" style="14" customWidth="1"/>
    <col min="993" max="993" width="12.42578125" style="14" customWidth="1"/>
    <col min="994" max="994" width="12.5703125" style="14" customWidth="1"/>
    <col min="995" max="995" width="12.28515625" style="14" customWidth="1"/>
    <col min="996" max="996" width="12.140625" style="14" customWidth="1"/>
    <col min="997" max="997" width="11.85546875" style="14" customWidth="1"/>
    <col min="998" max="998" width="12.5703125" style="14" customWidth="1"/>
    <col min="999" max="999" width="11.5703125" style="14" customWidth="1"/>
    <col min="1000" max="1000" width="11.85546875" style="14" customWidth="1"/>
    <col min="1001" max="1001" width="12.85546875" style="14" customWidth="1"/>
    <col min="1002" max="1245" width="9.140625" style="14"/>
    <col min="1246" max="1246" width="7.140625" style="14" bestFit="1" customWidth="1"/>
    <col min="1247" max="1247" width="36.140625" style="14" customWidth="1"/>
    <col min="1248" max="1248" width="62.140625" style="14" customWidth="1"/>
    <col min="1249" max="1249" width="12.42578125" style="14" customWidth="1"/>
    <col min="1250" max="1250" width="12.5703125" style="14" customWidth="1"/>
    <col min="1251" max="1251" width="12.28515625" style="14" customWidth="1"/>
    <col min="1252" max="1252" width="12.140625" style="14" customWidth="1"/>
    <col min="1253" max="1253" width="11.85546875" style="14" customWidth="1"/>
    <col min="1254" max="1254" width="12.5703125" style="14" customWidth="1"/>
    <col min="1255" max="1255" width="11.5703125" style="14" customWidth="1"/>
    <col min="1256" max="1256" width="11.85546875" style="14" customWidth="1"/>
    <col min="1257" max="1257" width="12.85546875" style="14" customWidth="1"/>
    <col min="1258" max="1501" width="9.140625" style="14"/>
    <col min="1502" max="1502" width="7.140625" style="14" bestFit="1" customWidth="1"/>
    <col min="1503" max="1503" width="36.140625" style="14" customWidth="1"/>
    <col min="1504" max="1504" width="62.140625" style="14" customWidth="1"/>
    <col min="1505" max="1505" width="12.42578125" style="14" customWidth="1"/>
    <col min="1506" max="1506" width="12.5703125" style="14" customWidth="1"/>
    <col min="1507" max="1507" width="12.28515625" style="14" customWidth="1"/>
    <col min="1508" max="1508" width="12.140625" style="14" customWidth="1"/>
    <col min="1509" max="1509" width="11.85546875" style="14" customWidth="1"/>
    <col min="1510" max="1510" width="12.5703125" style="14" customWidth="1"/>
    <col min="1511" max="1511" width="11.5703125" style="14" customWidth="1"/>
    <col min="1512" max="1512" width="11.85546875" style="14" customWidth="1"/>
    <col min="1513" max="1513" width="12.85546875" style="14" customWidth="1"/>
    <col min="1514" max="1757" width="9.140625" style="14"/>
    <col min="1758" max="1758" width="7.140625" style="14" bestFit="1" customWidth="1"/>
    <col min="1759" max="1759" width="36.140625" style="14" customWidth="1"/>
    <col min="1760" max="1760" width="62.140625" style="14" customWidth="1"/>
    <col min="1761" max="1761" width="12.42578125" style="14" customWidth="1"/>
    <col min="1762" max="1762" width="12.5703125" style="14" customWidth="1"/>
    <col min="1763" max="1763" width="12.28515625" style="14" customWidth="1"/>
    <col min="1764" max="1764" width="12.140625" style="14" customWidth="1"/>
    <col min="1765" max="1765" width="11.85546875" style="14" customWidth="1"/>
    <col min="1766" max="1766" width="12.5703125" style="14" customWidth="1"/>
    <col min="1767" max="1767" width="11.5703125" style="14" customWidth="1"/>
    <col min="1768" max="1768" width="11.85546875" style="14" customWidth="1"/>
    <col min="1769" max="1769" width="12.85546875" style="14" customWidth="1"/>
    <col min="1770" max="2013" width="9.140625" style="14"/>
    <col min="2014" max="2014" width="7.140625" style="14" bestFit="1" customWidth="1"/>
    <col min="2015" max="2015" width="36.140625" style="14" customWidth="1"/>
    <col min="2016" max="2016" width="62.140625" style="14" customWidth="1"/>
    <col min="2017" max="2017" width="12.42578125" style="14" customWidth="1"/>
    <col min="2018" max="2018" width="12.5703125" style="14" customWidth="1"/>
    <col min="2019" max="2019" width="12.28515625" style="14" customWidth="1"/>
    <col min="2020" max="2020" width="12.140625" style="14" customWidth="1"/>
    <col min="2021" max="2021" width="11.85546875" style="14" customWidth="1"/>
    <col min="2022" max="2022" width="12.5703125" style="14" customWidth="1"/>
    <col min="2023" max="2023" width="11.5703125" style="14" customWidth="1"/>
    <col min="2024" max="2024" width="11.85546875" style="14" customWidth="1"/>
    <col min="2025" max="2025" width="12.85546875" style="14" customWidth="1"/>
    <col min="2026" max="2269" width="9.140625" style="14"/>
    <col min="2270" max="2270" width="7.140625" style="14" bestFit="1" customWidth="1"/>
    <col min="2271" max="2271" width="36.140625" style="14" customWidth="1"/>
    <col min="2272" max="2272" width="62.140625" style="14" customWidth="1"/>
    <col min="2273" max="2273" width="12.42578125" style="14" customWidth="1"/>
    <col min="2274" max="2274" width="12.5703125" style="14" customWidth="1"/>
    <col min="2275" max="2275" width="12.28515625" style="14" customWidth="1"/>
    <col min="2276" max="2276" width="12.140625" style="14" customWidth="1"/>
    <col min="2277" max="2277" width="11.85546875" style="14" customWidth="1"/>
    <col min="2278" max="2278" width="12.5703125" style="14" customWidth="1"/>
    <col min="2279" max="2279" width="11.5703125" style="14" customWidth="1"/>
    <col min="2280" max="2280" width="11.85546875" style="14" customWidth="1"/>
    <col min="2281" max="2281" width="12.85546875" style="14" customWidth="1"/>
    <col min="2282" max="2525" width="9.140625" style="14"/>
    <col min="2526" max="2526" width="7.140625" style="14" bestFit="1" customWidth="1"/>
    <col min="2527" max="2527" width="36.140625" style="14" customWidth="1"/>
    <col min="2528" max="2528" width="62.140625" style="14" customWidth="1"/>
    <col min="2529" max="2529" width="12.42578125" style="14" customWidth="1"/>
    <col min="2530" max="2530" width="12.5703125" style="14" customWidth="1"/>
    <col min="2531" max="2531" width="12.28515625" style="14" customWidth="1"/>
    <col min="2532" max="2532" width="12.140625" style="14" customWidth="1"/>
    <col min="2533" max="2533" width="11.85546875" style="14" customWidth="1"/>
    <col min="2534" max="2534" width="12.5703125" style="14" customWidth="1"/>
    <col min="2535" max="2535" width="11.5703125" style="14" customWidth="1"/>
    <col min="2536" max="2536" width="11.85546875" style="14" customWidth="1"/>
    <col min="2537" max="2537" width="12.85546875" style="14" customWidth="1"/>
    <col min="2538" max="2781" width="9.140625" style="14"/>
    <col min="2782" max="2782" width="7.140625" style="14" bestFit="1" customWidth="1"/>
    <col min="2783" max="2783" width="36.140625" style="14" customWidth="1"/>
    <col min="2784" max="2784" width="62.140625" style="14" customWidth="1"/>
    <col min="2785" max="2785" width="12.42578125" style="14" customWidth="1"/>
    <col min="2786" max="2786" width="12.5703125" style="14" customWidth="1"/>
    <col min="2787" max="2787" width="12.28515625" style="14" customWidth="1"/>
    <col min="2788" max="2788" width="12.140625" style="14" customWidth="1"/>
    <col min="2789" max="2789" width="11.85546875" style="14" customWidth="1"/>
    <col min="2790" max="2790" width="12.5703125" style="14" customWidth="1"/>
    <col min="2791" max="2791" width="11.5703125" style="14" customWidth="1"/>
    <col min="2792" max="2792" width="11.85546875" style="14" customWidth="1"/>
    <col min="2793" max="2793" width="12.85546875" style="14" customWidth="1"/>
    <col min="2794" max="3037" width="9.140625" style="14"/>
    <col min="3038" max="3038" width="7.140625" style="14" bestFit="1" customWidth="1"/>
    <col min="3039" max="3039" width="36.140625" style="14" customWidth="1"/>
    <col min="3040" max="3040" width="62.140625" style="14" customWidth="1"/>
    <col min="3041" max="3041" width="12.42578125" style="14" customWidth="1"/>
    <col min="3042" max="3042" width="12.5703125" style="14" customWidth="1"/>
    <col min="3043" max="3043" width="12.28515625" style="14" customWidth="1"/>
    <col min="3044" max="3044" width="12.140625" style="14" customWidth="1"/>
    <col min="3045" max="3045" width="11.85546875" style="14" customWidth="1"/>
    <col min="3046" max="3046" width="12.5703125" style="14" customWidth="1"/>
    <col min="3047" max="3047" width="11.5703125" style="14" customWidth="1"/>
    <col min="3048" max="3048" width="11.85546875" style="14" customWidth="1"/>
    <col min="3049" max="3049" width="12.85546875" style="14" customWidth="1"/>
    <col min="3050" max="3293" width="9.140625" style="14"/>
    <col min="3294" max="3294" width="7.140625" style="14" bestFit="1" customWidth="1"/>
    <col min="3295" max="3295" width="36.140625" style="14" customWidth="1"/>
    <col min="3296" max="3296" width="62.140625" style="14" customWidth="1"/>
    <col min="3297" max="3297" width="12.42578125" style="14" customWidth="1"/>
    <col min="3298" max="3298" width="12.5703125" style="14" customWidth="1"/>
    <col min="3299" max="3299" width="12.28515625" style="14" customWidth="1"/>
    <col min="3300" max="3300" width="12.140625" style="14" customWidth="1"/>
    <col min="3301" max="3301" width="11.85546875" style="14" customWidth="1"/>
    <col min="3302" max="3302" width="12.5703125" style="14" customWidth="1"/>
    <col min="3303" max="3303" width="11.5703125" style="14" customWidth="1"/>
    <col min="3304" max="3304" width="11.85546875" style="14" customWidth="1"/>
    <col min="3305" max="3305" width="12.85546875" style="14" customWidth="1"/>
    <col min="3306" max="3549" width="9.140625" style="14"/>
    <col min="3550" max="3550" width="7.140625" style="14" bestFit="1" customWidth="1"/>
    <col min="3551" max="3551" width="36.140625" style="14" customWidth="1"/>
    <col min="3552" max="3552" width="62.140625" style="14" customWidth="1"/>
    <col min="3553" max="3553" width="12.42578125" style="14" customWidth="1"/>
    <col min="3554" max="3554" width="12.5703125" style="14" customWidth="1"/>
    <col min="3555" max="3555" width="12.28515625" style="14" customWidth="1"/>
    <col min="3556" max="3556" width="12.140625" style="14" customWidth="1"/>
    <col min="3557" max="3557" width="11.85546875" style="14" customWidth="1"/>
    <col min="3558" max="3558" width="12.5703125" style="14" customWidth="1"/>
    <col min="3559" max="3559" width="11.5703125" style="14" customWidth="1"/>
    <col min="3560" max="3560" width="11.85546875" style="14" customWidth="1"/>
    <col min="3561" max="3561" width="12.85546875" style="14" customWidth="1"/>
    <col min="3562" max="3805" width="9.140625" style="14"/>
    <col min="3806" max="3806" width="7.140625" style="14" bestFit="1" customWidth="1"/>
    <col min="3807" max="3807" width="36.140625" style="14" customWidth="1"/>
    <col min="3808" max="3808" width="62.140625" style="14" customWidth="1"/>
    <col min="3809" max="3809" width="12.42578125" style="14" customWidth="1"/>
    <col min="3810" max="3810" width="12.5703125" style="14" customWidth="1"/>
    <col min="3811" max="3811" width="12.28515625" style="14" customWidth="1"/>
    <col min="3812" max="3812" width="12.140625" style="14" customWidth="1"/>
    <col min="3813" max="3813" width="11.85546875" style="14" customWidth="1"/>
    <col min="3814" max="3814" width="12.5703125" style="14" customWidth="1"/>
    <col min="3815" max="3815" width="11.5703125" style="14" customWidth="1"/>
    <col min="3816" max="3816" width="11.85546875" style="14" customWidth="1"/>
    <col min="3817" max="3817" width="12.85546875" style="14" customWidth="1"/>
    <col min="3818" max="4061" width="9.140625" style="14"/>
    <col min="4062" max="4062" width="7.140625" style="14" bestFit="1" customWidth="1"/>
    <col min="4063" max="4063" width="36.140625" style="14" customWidth="1"/>
    <col min="4064" max="4064" width="62.140625" style="14" customWidth="1"/>
    <col min="4065" max="4065" width="12.42578125" style="14" customWidth="1"/>
    <col min="4066" max="4066" width="12.5703125" style="14" customWidth="1"/>
    <col min="4067" max="4067" width="12.28515625" style="14" customWidth="1"/>
    <col min="4068" max="4068" width="12.140625" style="14" customWidth="1"/>
    <col min="4069" max="4069" width="11.85546875" style="14" customWidth="1"/>
    <col min="4070" max="4070" width="12.5703125" style="14" customWidth="1"/>
    <col min="4071" max="4071" width="11.5703125" style="14" customWidth="1"/>
    <col min="4072" max="4072" width="11.85546875" style="14" customWidth="1"/>
    <col min="4073" max="4073" width="12.85546875" style="14" customWidth="1"/>
    <col min="4074" max="4317" width="9.140625" style="14"/>
    <col min="4318" max="4318" width="7.140625" style="14" bestFit="1" customWidth="1"/>
    <col min="4319" max="4319" width="36.140625" style="14" customWidth="1"/>
    <col min="4320" max="4320" width="62.140625" style="14" customWidth="1"/>
    <col min="4321" max="4321" width="12.42578125" style="14" customWidth="1"/>
    <col min="4322" max="4322" width="12.5703125" style="14" customWidth="1"/>
    <col min="4323" max="4323" width="12.28515625" style="14" customWidth="1"/>
    <col min="4324" max="4324" width="12.140625" style="14" customWidth="1"/>
    <col min="4325" max="4325" width="11.85546875" style="14" customWidth="1"/>
    <col min="4326" max="4326" width="12.5703125" style="14" customWidth="1"/>
    <col min="4327" max="4327" width="11.5703125" style="14" customWidth="1"/>
    <col min="4328" max="4328" width="11.85546875" style="14" customWidth="1"/>
    <col min="4329" max="4329" width="12.85546875" style="14" customWidth="1"/>
    <col min="4330" max="4573" width="9.140625" style="14"/>
    <col min="4574" max="4574" width="7.140625" style="14" bestFit="1" customWidth="1"/>
    <col min="4575" max="4575" width="36.140625" style="14" customWidth="1"/>
    <col min="4576" max="4576" width="62.140625" style="14" customWidth="1"/>
    <col min="4577" max="4577" width="12.42578125" style="14" customWidth="1"/>
    <col min="4578" max="4578" width="12.5703125" style="14" customWidth="1"/>
    <col min="4579" max="4579" width="12.28515625" style="14" customWidth="1"/>
    <col min="4580" max="4580" width="12.140625" style="14" customWidth="1"/>
    <col min="4581" max="4581" width="11.85546875" style="14" customWidth="1"/>
    <col min="4582" max="4582" width="12.5703125" style="14" customWidth="1"/>
    <col min="4583" max="4583" width="11.5703125" style="14" customWidth="1"/>
    <col min="4584" max="4584" width="11.85546875" style="14" customWidth="1"/>
    <col min="4585" max="4585" width="12.85546875" style="14" customWidth="1"/>
    <col min="4586" max="4829" width="9.140625" style="14"/>
    <col min="4830" max="4830" width="7.140625" style="14" bestFit="1" customWidth="1"/>
    <col min="4831" max="4831" width="36.140625" style="14" customWidth="1"/>
    <col min="4832" max="4832" width="62.140625" style="14" customWidth="1"/>
    <col min="4833" max="4833" width="12.42578125" style="14" customWidth="1"/>
    <col min="4834" max="4834" width="12.5703125" style="14" customWidth="1"/>
    <col min="4835" max="4835" width="12.28515625" style="14" customWidth="1"/>
    <col min="4836" max="4836" width="12.140625" style="14" customWidth="1"/>
    <col min="4837" max="4837" width="11.85546875" style="14" customWidth="1"/>
    <col min="4838" max="4838" width="12.5703125" style="14" customWidth="1"/>
    <col min="4839" max="4839" width="11.5703125" style="14" customWidth="1"/>
    <col min="4840" max="4840" width="11.85546875" style="14" customWidth="1"/>
    <col min="4841" max="4841" width="12.85546875" style="14" customWidth="1"/>
    <col min="4842" max="5085" width="9.140625" style="14"/>
    <col min="5086" max="5086" width="7.140625" style="14" bestFit="1" customWidth="1"/>
    <col min="5087" max="5087" width="36.140625" style="14" customWidth="1"/>
    <col min="5088" max="5088" width="62.140625" style="14" customWidth="1"/>
    <col min="5089" max="5089" width="12.42578125" style="14" customWidth="1"/>
    <col min="5090" max="5090" width="12.5703125" style="14" customWidth="1"/>
    <col min="5091" max="5091" width="12.28515625" style="14" customWidth="1"/>
    <col min="5092" max="5092" width="12.140625" style="14" customWidth="1"/>
    <col min="5093" max="5093" width="11.85546875" style="14" customWidth="1"/>
    <col min="5094" max="5094" width="12.5703125" style="14" customWidth="1"/>
    <col min="5095" max="5095" width="11.5703125" style="14" customWidth="1"/>
    <col min="5096" max="5096" width="11.85546875" style="14" customWidth="1"/>
    <col min="5097" max="5097" width="12.85546875" style="14" customWidth="1"/>
    <col min="5098" max="5341" width="9.140625" style="14"/>
    <col min="5342" max="5342" width="7.140625" style="14" bestFit="1" customWidth="1"/>
    <col min="5343" max="5343" width="36.140625" style="14" customWidth="1"/>
    <col min="5344" max="5344" width="62.140625" style="14" customWidth="1"/>
    <col min="5345" max="5345" width="12.42578125" style="14" customWidth="1"/>
    <col min="5346" max="5346" width="12.5703125" style="14" customWidth="1"/>
    <col min="5347" max="5347" width="12.28515625" style="14" customWidth="1"/>
    <col min="5348" max="5348" width="12.140625" style="14" customWidth="1"/>
    <col min="5349" max="5349" width="11.85546875" style="14" customWidth="1"/>
    <col min="5350" max="5350" width="12.5703125" style="14" customWidth="1"/>
    <col min="5351" max="5351" width="11.5703125" style="14" customWidth="1"/>
    <col min="5352" max="5352" width="11.85546875" style="14" customWidth="1"/>
    <col min="5353" max="5353" width="12.85546875" style="14" customWidth="1"/>
    <col min="5354" max="5597" width="9.140625" style="14"/>
    <col min="5598" max="5598" width="7.140625" style="14" bestFit="1" customWidth="1"/>
    <col min="5599" max="5599" width="36.140625" style="14" customWidth="1"/>
    <col min="5600" max="5600" width="62.140625" style="14" customWidth="1"/>
    <col min="5601" max="5601" width="12.42578125" style="14" customWidth="1"/>
    <col min="5602" max="5602" width="12.5703125" style="14" customWidth="1"/>
    <col min="5603" max="5603" width="12.28515625" style="14" customWidth="1"/>
    <col min="5604" max="5604" width="12.140625" style="14" customWidth="1"/>
    <col min="5605" max="5605" width="11.85546875" style="14" customWidth="1"/>
    <col min="5606" max="5606" width="12.5703125" style="14" customWidth="1"/>
    <col min="5607" max="5607" width="11.5703125" style="14" customWidth="1"/>
    <col min="5608" max="5608" width="11.85546875" style="14" customWidth="1"/>
    <col min="5609" max="5609" width="12.85546875" style="14" customWidth="1"/>
    <col min="5610" max="5853" width="9.140625" style="14"/>
    <col min="5854" max="5854" width="7.140625" style="14" bestFit="1" customWidth="1"/>
    <col min="5855" max="5855" width="36.140625" style="14" customWidth="1"/>
    <col min="5856" max="5856" width="62.140625" style="14" customWidth="1"/>
    <col min="5857" max="5857" width="12.42578125" style="14" customWidth="1"/>
    <col min="5858" max="5858" width="12.5703125" style="14" customWidth="1"/>
    <col min="5859" max="5859" width="12.28515625" style="14" customWidth="1"/>
    <col min="5860" max="5860" width="12.140625" style="14" customWidth="1"/>
    <col min="5861" max="5861" width="11.85546875" style="14" customWidth="1"/>
    <col min="5862" max="5862" width="12.5703125" style="14" customWidth="1"/>
    <col min="5863" max="5863" width="11.5703125" style="14" customWidth="1"/>
    <col min="5864" max="5864" width="11.85546875" style="14" customWidth="1"/>
    <col min="5865" max="5865" width="12.85546875" style="14" customWidth="1"/>
    <col min="5866" max="6109" width="9.140625" style="14"/>
    <col min="6110" max="6110" width="7.140625" style="14" bestFit="1" customWidth="1"/>
    <col min="6111" max="6111" width="36.140625" style="14" customWidth="1"/>
    <col min="6112" max="6112" width="62.140625" style="14" customWidth="1"/>
    <col min="6113" max="6113" width="12.42578125" style="14" customWidth="1"/>
    <col min="6114" max="6114" width="12.5703125" style="14" customWidth="1"/>
    <col min="6115" max="6115" width="12.28515625" style="14" customWidth="1"/>
    <col min="6116" max="6116" width="12.140625" style="14" customWidth="1"/>
    <col min="6117" max="6117" width="11.85546875" style="14" customWidth="1"/>
    <col min="6118" max="6118" width="12.5703125" style="14" customWidth="1"/>
    <col min="6119" max="6119" width="11.5703125" style="14" customWidth="1"/>
    <col min="6120" max="6120" width="11.85546875" style="14" customWidth="1"/>
    <col min="6121" max="6121" width="12.85546875" style="14" customWidth="1"/>
    <col min="6122" max="6365" width="9.140625" style="14"/>
    <col min="6366" max="6366" width="7.140625" style="14" bestFit="1" customWidth="1"/>
    <col min="6367" max="6367" width="36.140625" style="14" customWidth="1"/>
    <col min="6368" max="6368" width="62.140625" style="14" customWidth="1"/>
    <col min="6369" max="6369" width="12.42578125" style="14" customWidth="1"/>
    <col min="6370" max="6370" width="12.5703125" style="14" customWidth="1"/>
    <col min="6371" max="6371" width="12.28515625" style="14" customWidth="1"/>
    <col min="6372" max="6372" width="12.140625" style="14" customWidth="1"/>
    <col min="6373" max="6373" width="11.85546875" style="14" customWidth="1"/>
    <col min="6374" max="6374" width="12.5703125" style="14" customWidth="1"/>
    <col min="6375" max="6375" width="11.5703125" style="14" customWidth="1"/>
    <col min="6376" max="6376" width="11.85546875" style="14" customWidth="1"/>
    <col min="6377" max="6377" width="12.85546875" style="14" customWidth="1"/>
    <col min="6378" max="6621" width="9.140625" style="14"/>
    <col min="6622" max="6622" width="7.140625" style="14" bestFit="1" customWidth="1"/>
    <col min="6623" max="6623" width="36.140625" style="14" customWidth="1"/>
    <col min="6624" max="6624" width="62.140625" style="14" customWidth="1"/>
    <col min="6625" max="6625" width="12.42578125" style="14" customWidth="1"/>
    <col min="6626" max="6626" width="12.5703125" style="14" customWidth="1"/>
    <col min="6627" max="6627" width="12.28515625" style="14" customWidth="1"/>
    <col min="6628" max="6628" width="12.140625" style="14" customWidth="1"/>
    <col min="6629" max="6629" width="11.85546875" style="14" customWidth="1"/>
    <col min="6630" max="6630" width="12.5703125" style="14" customWidth="1"/>
    <col min="6631" max="6631" width="11.5703125" style="14" customWidth="1"/>
    <col min="6632" max="6632" width="11.85546875" style="14" customWidth="1"/>
    <col min="6633" max="6633" width="12.85546875" style="14" customWidth="1"/>
    <col min="6634" max="6877" width="9.140625" style="14"/>
    <col min="6878" max="6878" width="7.140625" style="14" bestFit="1" customWidth="1"/>
    <col min="6879" max="6879" width="36.140625" style="14" customWidth="1"/>
    <col min="6880" max="6880" width="62.140625" style="14" customWidth="1"/>
    <col min="6881" max="6881" width="12.42578125" style="14" customWidth="1"/>
    <col min="6882" max="6882" width="12.5703125" style="14" customWidth="1"/>
    <col min="6883" max="6883" width="12.28515625" style="14" customWidth="1"/>
    <col min="6884" max="6884" width="12.140625" style="14" customWidth="1"/>
    <col min="6885" max="6885" width="11.85546875" style="14" customWidth="1"/>
    <col min="6886" max="6886" width="12.5703125" style="14" customWidth="1"/>
    <col min="6887" max="6887" width="11.5703125" style="14" customWidth="1"/>
    <col min="6888" max="6888" width="11.85546875" style="14" customWidth="1"/>
    <col min="6889" max="6889" width="12.85546875" style="14" customWidth="1"/>
    <col min="6890" max="7133" width="9.140625" style="14"/>
    <col min="7134" max="7134" width="7.140625" style="14" bestFit="1" customWidth="1"/>
    <col min="7135" max="7135" width="36.140625" style="14" customWidth="1"/>
    <col min="7136" max="7136" width="62.140625" style="14" customWidth="1"/>
    <col min="7137" max="7137" width="12.42578125" style="14" customWidth="1"/>
    <col min="7138" max="7138" width="12.5703125" style="14" customWidth="1"/>
    <col min="7139" max="7139" width="12.28515625" style="14" customWidth="1"/>
    <col min="7140" max="7140" width="12.140625" style="14" customWidth="1"/>
    <col min="7141" max="7141" width="11.85546875" style="14" customWidth="1"/>
    <col min="7142" max="7142" width="12.5703125" style="14" customWidth="1"/>
    <col min="7143" max="7143" width="11.5703125" style="14" customWidth="1"/>
    <col min="7144" max="7144" width="11.85546875" style="14" customWidth="1"/>
    <col min="7145" max="7145" width="12.85546875" style="14" customWidth="1"/>
    <col min="7146" max="7389" width="9.140625" style="14"/>
    <col min="7390" max="7390" width="7.140625" style="14" bestFit="1" customWidth="1"/>
    <col min="7391" max="7391" width="36.140625" style="14" customWidth="1"/>
    <col min="7392" max="7392" width="62.140625" style="14" customWidth="1"/>
    <col min="7393" max="7393" width="12.42578125" style="14" customWidth="1"/>
    <col min="7394" max="7394" width="12.5703125" style="14" customWidth="1"/>
    <col min="7395" max="7395" width="12.28515625" style="14" customWidth="1"/>
    <col min="7396" max="7396" width="12.140625" style="14" customWidth="1"/>
    <col min="7397" max="7397" width="11.85546875" style="14" customWidth="1"/>
    <col min="7398" max="7398" width="12.5703125" style="14" customWidth="1"/>
    <col min="7399" max="7399" width="11.5703125" style="14" customWidth="1"/>
    <col min="7400" max="7400" width="11.85546875" style="14" customWidth="1"/>
    <col min="7401" max="7401" width="12.85546875" style="14" customWidth="1"/>
    <col min="7402" max="7645" width="9.140625" style="14"/>
    <col min="7646" max="7646" width="7.140625" style="14" bestFit="1" customWidth="1"/>
    <col min="7647" max="7647" width="36.140625" style="14" customWidth="1"/>
    <col min="7648" max="7648" width="62.140625" style="14" customWidth="1"/>
    <col min="7649" max="7649" width="12.42578125" style="14" customWidth="1"/>
    <col min="7650" max="7650" width="12.5703125" style="14" customWidth="1"/>
    <col min="7651" max="7651" width="12.28515625" style="14" customWidth="1"/>
    <col min="7652" max="7652" width="12.140625" style="14" customWidth="1"/>
    <col min="7653" max="7653" width="11.85546875" style="14" customWidth="1"/>
    <col min="7654" max="7654" width="12.5703125" style="14" customWidth="1"/>
    <col min="7655" max="7655" width="11.5703125" style="14" customWidth="1"/>
    <col min="7656" max="7656" width="11.85546875" style="14" customWidth="1"/>
    <col min="7657" max="7657" width="12.85546875" style="14" customWidth="1"/>
    <col min="7658" max="7901" width="9.140625" style="14"/>
    <col min="7902" max="7902" width="7.140625" style="14" bestFit="1" customWidth="1"/>
    <col min="7903" max="7903" width="36.140625" style="14" customWidth="1"/>
    <col min="7904" max="7904" width="62.140625" style="14" customWidth="1"/>
    <col min="7905" max="7905" width="12.42578125" style="14" customWidth="1"/>
    <col min="7906" max="7906" width="12.5703125" style="14" customWidth="1"/>
    <col min="7907" max="7907" width="12.28515625" style="14" customWidth="1"/>
    <col min="7908" max="7908" width="12.140625" style="14" customWidth="1"/>
    <col min="7909" max="7909" width="11.85546875" style="14" customWidth="1"/>
    <col min="7910" max="7910" width="12.5703125" style="14" customWidth="1"/>
    <col min="7911" max="7911" width="11.5703125" style="14" customWidth="1"/>
    <col min="7912" max="7912" width="11.85546875" style="14" customWidth="1"/>
    <col min="7913" max="7913" width="12.85546875" style="14" customWidth="1"/>
    <col min="7914" max="8157" width="9.140625" style="14"/>
    <col min="8158" max="8158" width="7.140625" style="14" bestFit="1" customWidth="1"/>
    <col min="8159" max="8159" width="36.140625" style="14" customWidth="1"/>
    <col min="8160" max="8160" width="62.140625" style="14" customWidth="1"/>
    <col min="8161" max="8161" width="12.42578125" style="14" customWidth="1"/>
    <col min="8162" max="8162" width="12.5703125" style="14" customWidth="1"/>
    <col min="8163" max="8163" width="12.28515625" style="14" customWidth="1"/>
    <col min="8164" max="8164" width="12.140625" style="14" customWidth="1"/>
    <col min="8165" max="8165" width="11.85546875" style="14" customWidth="1"/>
    <col min="8166" max="8166" width="12.5703125" style="14" customWidth="1"/>
    <col min="8167" max="8167" width="11.5703125" style="14" customWidth="1"/>
    <col min="8168" max="8168" width="11.85546875" style="14" customWidth="1"/>
    <col min="8169" max="8169" width="12.85546875" style="14" customWidth="1"/>
    <col min="8170" max="8413" width="9.140625" style="14"/>
    <col min="8414" max="8414" width="7.140625" style="14" bestFit="1" customWidth="1"/>
    <col min="8415" max="8415" width="36.140625" style="14" customWidth="1"/>
    <col min="8416" max="8416" width="62.140625" style="14" customWidth="1"/>
    <col min="8417" max="8417" width="12.42578125" style="14" customWidth="1"/>
    <col min="8418" max="8418" width="12.5703125" style="14" customWidth="1"/>
    <col min="8419" max="8419" width="12.28515625" style="14" customWidth="1"/>
    <col min="8420" max="8420" width="12.140625" style="14" customWidth="1"/>
    <col min="8421" max="8421" width="11.85546875" style="14" customWidth="1"/>
    <col min="8422" max="8422" width="12.5703125" style="14" customWidth="1"/>
    <col min="8423" max="8423" width="11.5703125" style="14" customWidth="1"/>
    <col min="8424" max="8424" width="11.85546875" style="14" customWidth="1"/>
    <col min="8425" max="8425" width="12.85546875" style="14" customWidth="1"/>
    <col min="8426" max="8669" width="9.140625" style="14"/>
    <col min="8670" max="8670" width="7.140625" style="14" bestFit="1" customWidth="1"/>
    <col min="8671" max="8671" width="36.140625" style="14" customWidth="1"/>
    <col min="8672" max="8672" width="62.140625" style="14" customWidth="1"/>
    <col min="8673" max="8673" width="12.42578125" style="14" customWidth="1"/>
    <col min="8674" max="8674" width="12.5703125" style="14" customWidth="1"/>
    <col min="8675" max="8675" width="12.28515625" style="14" customWidth="1"/>
    <col min="8676" max="8676" width="12.140625" style="14" customWidth="1"/>
    <col min="8677" max="8677" width="11.85546875" style="14" customWidth="1"/>
    <col min="8678" max="8678" width="12.5703125" style="14" customWidth="1"/>
    <col min="8679" max="8679" width="11.5703125" style="14" customWidth="1"/>
    <col min="8680" max="8680" width="11.85546875" style="14" customWidth="1"/>
    <col min="8681" max="8681" width="12.85546875" style="14" customWidth="1"/>
    <col min="8682" max="8925" width="9.140625" style="14"/>
    <col min="8926" max="8926" width="7.140625" style="14" bestFit="1" customWidth="1"/>
    <col min="8927" max="8927" width="36.140625" style="14" customWidth="1"/>
    <col min="8928" max="8928" width="62.140625" style="14" customWidth="1"/>
    <col min="8929" max="8929" width="12.42578125" style="14" customWidth="1"/>
    <col min="8930" max="8930" width="12.5703125" style="14" customWidth="1"/>
    <col min="8931" max="8931" width="12.28515625" style="14" customWidth="1"/>
    <col min="8932" max="8932" width="12.140625" style="14" customWidth="1"/>
    <col min="8933" max="8933" width="11.85546875" style="14" customWidth="1"/>
    <col min="8934" max="8934" width="12.5703125" style="14" customWidth="1"/>
    <col min="8935" max="8935" width="11.5703125" style="14" customWidth="1"/>
    <col min="8936" max="8936" width="11.85546875" style="14" customWidth="1"/>
    <col min="8937" max="8937" width="12.85546875" style="14" customWidth="1"/>
    <col min="8938" max="9181" width="9.140625" style="14"/>
    <col min="9182" max="9182" width="7.140625" style="14" bestFit="1" customWidth="1"/>
    <col min="9183" max="9183" width="36.140625" style="14" customWidth="1"/>
    <col min="9184" max="9184" width="62.140625" style="14" customWidth="1"/>
    <col min="9185" max="9185" width="12.42578125" style="14" customWidth="1"/>
    <col min="9186" max="9186" width="12.5703125" style="14" customWidth="1"/>
    <col min="9187" max="9187" width="12.28515625" style="14" customWidth="1"/>
    <col min="9188" max="9188" width="12.140625" style="14" customWidth="1"/>
    <col min="9189" max="9189" width="11.85546875" style="14" customWidth="1"/>
    <col min="9190" max="9190" width="12.5703125" style="14" customWidth="1"/>
    <col min="9191" max="9191" width="11.5703125" style="14" customWidth="1"/>
    <col min="9192" max="9192" width="11.85546875" style="14" customWidth="1"/>
    <col min="9193" max="9193" width="12.85546875" style="14" customWidth="1"/>
    <col min="9194" max="9437" width="9.140625" style="14"/>
    <col min="9438" max="9438" width="7.140625" style="14" bestFit="1" customWidth="1"/>
    <col min="9439" max="9439" width="36.140625" style="14" customWidth="1"/>
    <col min="9440" max="9440" width="62.140625" style="14" customWidth="1"/>
    <col min="9441" max="9441" width="12.42578125" style="14" customWidth="1"/>
    <col min="9442" max="9442" width="12.5703125" style="14" customWidth="1"/>
    <col min="9443" max="9443" width="12.28515625" style="14" customWidth="1"/>
    <col min="9444" max="9444" width="12.140625" style="14" customWidth="1"/>
    <col min="9445" max="9445" width="11.85546875" style="14" customWidth="1"/>
    <col min="9446" max="9446" width="12.5703125" style="14" customWidth="1"/>
    <col min="9447" max="9447" width="11.5703125" style="14" customWidth="1"/>
    <col min="9448" max="9448" width="11.85546875" style="14" customWidth="1"/>
    <col min="9449" max="9449" width="12.85546875" style="14" customWidth="1"/>
    <col min="9450" max="9693" width="9.140625" style="14"/>
    <col min="9694" max="9694" width="7.140625" style="14" bestFit="1" customWidth="1"/>
    <col min="9695" max="9695" width="36.140625" style="14" customWidth="1"/>
    <col min="9696" max="9696" width="62.140625" style="14" customWidth="1"/>
    <col min="9697" max="9697" width="12.42578125" style="14" customWidth="1"/>
    <col min="9698" max="9698" width="12.5703125" style="14" customWidth="1"/>
    <col min="9699" max="9699" width="12.28515625" style="14" customWidth="1"/>
    <col min="9700" max="9700" width="12.140625" style="14" customWidth="1"/>
    <col min="9701" max="9701" width="11.85546875" style="14" customWidth="1"/>
    <col min="9702" max="9702" width="12.5703125" style="14" customWidth="1"/>
    <col min="9703" max="9703" width="11.5703125" style="14" customWidth="1"/>
    <col min="9704" max="9704" width="11.85546875" style="14" customWidth="1"/>
    <col min="9705" max="9705" width="12.85546875" style="14" customWidth="1"/>
    <col min="9706" max="9949" width="9.140625" style="14"/>
    <col min="9950" max="9950" width="7.140625" style="14" bestFit="1" customWidth="1"/>
    <col min="9951" max="9951" width="36.140625" style="14" customWidth="1"/>
    <col min="9952" max="9952" width="62.140625" style="14" customWidth="1"/>
    <col min="9953" max="9953" width="12.42578125" style="14" customWidth="1"/>
    <col min="9954" max="9954" width="12.5703125" style="14" customWidth="1"/>
    <col min="9955" max="9955" width="12.28515625" style="14" customWidth="1"/>
    <col min="9956" max="9956" width="12.140625" style="14" customWidth="1"/>
    <col min="9957" max="9957" width="11.85546875" style="14" customWidth="1"/>
    <col min="9958" max="9958" width="12.5703125" style="14" customWidth="1"/>
    <col min="9959" max="9959" width="11.5703125" style="14" customWidth="1"/>
    <col min="9960" max="9960" width="11.85546875" style="14" customWidth="1"/>
    <col min="9961" max="9961" width="12.85546875" style="14" customWidth="1"/>
    <col min="9962" max="10205" width="9.140625" style="14"/>
    <col min="10206" max="10206" width="7.140625" style="14" bestFit="1" customWidth="1"/>
    <col min="10207" max="10207" width="36.140625" style="14" customWidth="1"/>
    <col min="10208" max="10208" width="62.140625" style="14" customWidth="1"/>
    <col min="10209" max="10209" width="12.42578125" style="14" customWidth="1"/>
    <col min="10210" max="10210" width="12.5703125" style="14" customWidth="1"/>
    <col min="10211" max="10211" width="12.28515625" style="14" customWidth="1"/>
    <col min="10212" max="10212" width="12.140625" style="14" customWidth="1"/>
    <col min="10213" max="10213" width="11.85546875" style="14" customWidth="1"/>
    <col min="10214" max="10214" width="12.5703125" style="14" customWidth="1"/>
    <col min="10215" max="10215" width="11.5703125" style="14" customWidth="1"/>
    <col min="10216" max="10216" width="11.85546875" style="14" customWidth="1"/>
    <col min="10217" max="10217" width="12.85546875" style="14" customWidth="1"/>
    <col min="10218" max="10461" width="9.140625" style="14"/>
    <col min="10462" max="10462" width="7.140625" style="14" bestFit="1" customWidth="1"/>
    <col min="10463" max="10463" width="36.140625" style="14" customWidth="1"/>
    <col min="10464" max="10464" width="62.140625" style="14" customWidth="1"/>
    <col min="10465" max="10465" width="12.42578125" style="14" customWidth="1"/>
    <col min="10466" max="10466" width="12.5703125" style="14" customWidth="1"/>
    <col min="10467" max="10467" width="12.28515625" style="14" customWidth="1"/>
    <col min="10468" max="10468" width="12.140625" style="14" customWidth="1"/>
    <col min="10469" max="10469" width="11.85546875" style="14" customWidth="1"/>
    <col min="10470" max="10470" width="12.5703125" style="14" customWidth="1"/>
    <col min="10471" max="10471" width="11.5703125" style="14" customWidth="1"/>
    <col min="10472" max="10472" width="11.85546875" style="14" customWidth="1"/>
    <col min="10473" max="10473" width="12.85546875" style="14" customWidth="1"/>
    <col min="10474" max="10717" width="9.140625" style="14"/>
    <col min="10718" max="10718" width="7.140625" style="14" bestFit="1" customWidth="1"/>
    <col min="10719" max="10719" width="36.140625" style="14" customWidth="1"/>
    <col min="10720" max="10720" width="62.140625" style="14" customWidth="1"/>
    <col min="10721" max="10721" width="12.42578125" style="14" customWidth="1"/>
    <col min="10722" max="10722" width="12.5703125" style="14" customWidth="1"/>
    <col min="10723" max="10723" width="12.28515625" style="14" customWidth="1"/>
    <col min="10724" max="10724" width="12.140625" style="14" customWidth="1"/>
    <col min="10725" max="10725" width="11.85546875" style="14" customWidth="1"/>
    <col min="10726" max="10726" width="12.5703125" style="14" customWidth="1"/>
    <col min="10727" max="10727" width="11.5703125" style="14" customWidth="1"/>
    <col min="10728" max="10728" width="11.85546875" style="14" customWidth="1"/>
    <col min="10729" max="10729" width="12.85546875" style="14" customWidth="1"/>
    <col min="10730" max="10973" width="9.140625" style="14"/>
    <col min="10974" max="10974" width="7.140625" style="14" bestFit="1" customWidth="1"/>
    <col min="10975" max="10975" width="36.140625" style="14" customWidth="1"/>
    <col min="10976" max="10976" width="62.140625" style="14" customWidth="1"/>
    <col min="10977" max="10977" width="12.42578125" style="14" customWidth="1"/>
    <col min="10978" max="10978" width="12.5703125" style="14" customWidth="1"/>
    <col min="10979" max="10979" width="12.28515625" style="14" customWidth="1"/>
    <col min="10980" max="10980" width="12.140625" style="14" customWidth="1"/>
    <col min="10981" max="10981" width="11.85546875" style="14" customWidth="1"/>
    <col min="10982" max="10982" width="12.5703125" style="14" customWidth="1"/>
    <col min="10983" max="10983" width="11.5703125" style="14" customWidth="1"/>
    <col min="10984" max="10984" width="11.85546875" style="14" customWidth="1"/>
    <col min="10985" max="10985" width="12.85546875" style="14" customWidth="1"/>
    <col min="10986" max="11229" width="9.140625" style="14"/>
    <col min="11230" max="11230" width="7.140625" style="14" bestFit="1" customWidth="1"/>
    <col min="11231" max="11231" width="36.140625" style="14" customWidth="1"/>
    <col min="11232" max="11232" width="62.140625" style="14" customWidth="1"/>
    <col min="11233" max="11233" width="12.42578125" style="14" customWidth="1"/>
    <col min="11234" max="11234" width="12.5703125" style="14" customWidth="1"/>
    <col min="11235" max="11235" width="12.28515625" style="14" customWidth="1"/>
    <col min="11236" max="11236" width="12.140625" style="14" customWidth="1"/>
    <col min="11237" max="11237" width="11.85546875" style="14" customWidth="1"/>
    <col min="11238" max="11238" width="12.5703125" style="14" customWidth="1"/>
    <col min="11239" max="11239" width="11.5703125" style="14" customWidth="1"/>
    <col min="11240" max="11240" width="11.85546875" style="14" customWidth="1"/>
    <col min="11241" max="11241" width="12.85546875" style="14" customWidth="1"/>
    <col min="11242" max="11485" width="9.140625" style="14"/>
    <col min="11486" max="11486" width="7.140625" style="14" bestFit="1" customWidth="1"/>
    <col min="11487" max="11487" width="36.140625" style="14" customWidth="1"/>
    <col min="11488" max="11488" width="62.140625" style="14" customWidth="1"/>
    <col min="11489" max="11489" width="12.42578125" style="14" customWidth="1"/>
    <col min="11490" max="11490" width="12.5703125" style="14" customWidth="1"/>
    <col min="11491" max="11491" width="12.28515625" style="14" customWidth="1"/>
    <col min="11492" max="11492" width="12.140625" style="14" customWidth="1"/>
    <col min="11493" max="11493" width="11.85546875" style="14" customWidth="1"/>
    <col min="11494" max="11494" width="12.5703125" style="14" customWidth="1"/>
    <col min="11495" max="11495" width="11.5703125" style="14" customWidth="1"/>
    <col min="11496" max="11496" width="11.85546875" style="14" customWidth="1"/>
    <col min="11497" max="11497" width="12.85546875" style="14" customWidth="1"/>
    <col min="11498" max="11741" width="9.140625" style="14"/>
    <col min="11742" max="11742" width="7.140625" style="14" bestFit="1" customWidth="1"/>
    <col min="11743" max="11743" width="36.140625" style="14" customWidth="1"/>
    <col min="11744" max="11744" width="62.140625" style="14" customWidth="1"/>
    <col min="11745" max="11745" width="12.42578125" style="14" customWidth="1"/>
    <col min="11746" max="11746" width="12.5703125" style="14" customWidth="1"/>
    <col min="11747" max="11747" width="12.28515625" style="14" customWidth="1"/>
    <col min="11748" max="11748" width="12.140625" style="14" customWidth="1"/>
    <col min="11749" max="11749" width="11.85546875" style="14" customWidth="1"/>
    <col min="11750" max="11750" width="12.5703125" style="14" customWidth="1"/>
    <col min="11751" max="11751" width="11.5703125" style="14" customWidth="1"/>
    <col min="11752" max="11752" width="11.85546875" style="14" customWidth="1"/>
    <col min="11753" max="11753" width="12.85546875" style="14" customWidth="1"/>
    <col min="11754" max="11997" width="9.140625" style="14"/>
    <col min="11998" max="11998" width="7.140625" style="14" bestFit="1" customWidth="1"/>
    <col min="11999" max="11999" width="36.140625" style="14" customWidth="1"/>
    <col min="12000" max="12000" width="62.140625" style="14" customWidth="1"/>
    <col min="12001" max="12001" width="12.42578125" style="14" customWidth="1"/>
    <col min="12002" max="12002" width="12.5703125" style="14" customWidth="1"/>
    <col min="12003" max="12003" width="12.28515625" style="14" customWidth="1"/>
    <col min="12004" max="12004" width="12.140625" style="14" customWidth="1"/>
    <col min="12005" max="12005" width="11.85546875" style="14" customWidth="1"/>
    <col min="12006" max="12006" width="12.5703125" style="14" customWidth="1"/>
    <col min="12007" max="12007" width="11.5703125" style="14" customWidth="1"/>
    <col min="12008" max="12008" width="11.85546875" style="14" customWidth="1"/>
    <col min="12009" max="12009" width="12.85546875" style="14" customWidth="1"/>
    <col min="12010" max="12253" width="9.140625" style="14"/>
    <col min="12254" max="12254" width="7.140625" style="14" bestFit="1" customWidth="1"/>
    <col min="12255" max="12255" width="36.140625" style="14" customWidth="1"/>
    <col min="12256" max="12256" width="62.140625" style="14" customWidth="1"/>
    <col min="12257" max="12257" width="12.42578125" style="14" customWidth="1"/>
    <col min="12258" max="12258" width="12.5703125" style="14" customWidth="1"/>
    <col min="12259" max="12259" width="12.28515625" style="14" customWidth="1"/>
    <col min="12260" max="12260" width="12.140625" style="14" customWidth="1"/>
    <col min="12261" max="12261" width="11.85546875" style="14" customWidth="1"/>
    <col min="12262" max="12262" width="12.5703125" style="14" customWidth="1"/>
    <col min="12263" max="12263" width="11.5703125" style="14" customWidth="1"/>
    <col min="12264" max="12264" width="11.85546875" style="14" customWidth="1"/>
    <col min="12265" max="12265" width="12.85546875" style="14" customWidth="1"/>
    <col min="12266" max="12509" width="9.140625" style="14"/>
    <col min="12510" max="12510" width="7.140625" style="14" bestFit="1" customWidth="1"/>
    <col min="12511" max="12511" width="36.140625" style="14" customWidth="1"/>
    <col min="12512" max="12512" width="62.140625" style="14" customWidth="1"/>
    <col min="12513" max="12513" width="12.42578125" style="14" customWidth="1"/>
    <col min="12514" max="12514" width="12.5703125" style="14" customWidth="1"/>
    <col min="12515" max="12515" width="12.28515625" style="14" customWidth="1"/>
    <col min="12516" max="12516" width="12.140625" style="14" customWidth="1"/>
    <col min="12517" max="12517" width="11.85546875" style="14" customWidth="1"/>
    <col min="12518" max="12518" width="12.5703125" style="14" customWidth="1"/>
    <col min="12519" max="12519" width="11.5703125" style="14" customWidth="1"/>
    <col min="12520" max="12520" width="11.85546875" style="14" customWidth="1"/>
    <col min="12521" max="12521" width="12.85546875" style="14" customWidth="1"/>
    <col min="12522" max="12765" width="9.140625" style="14"/>
    <col min="12766" max="12766" width="7.140625" style="14" bestFit="1" customWidth="1"/>
    <col min="12767" max="12767" width="36.140625" style="14" customWidth="1"/>
    <col min="12768" max="12768" width="62.140625" style="14" customWidth="1"/>
    <col min="12769" max="12769" width="12.42578125" style="14" customWidth="1"/>
    <col min="12770" max="12770" width="12.5703125" style="14" customWidth="1"/>
    <col min="12771" max="12771" width="12.28515625" style="14" customWidth="1"/>
    <col min="12772" max="12772" width="12.140625" style="14" customWidth="1"/>
    <col min="12773" max="12773" width="11.85546875" style="14" customWidth="1"/>
    <col min="12774" max="12774" width="12.5703125" style="14" customWidth="1"/>
    <col min="12775" max="12775" width="11.5703125" style="14" customWidth="1"/>
    <col min="12776" max="12776" width="11.85546875" style="14" customWidth="1"/>
    <col min="12777" max="12777" width="12.85546875" style="14" customWidth="1"/>
    <col min="12778" max="13021" width="9.140625" style="14"/>
    <col min="13022" max="13022" width="7.140625" style="14" bestFit="1" customWidth="1"/>
    <col min="13023" max="13023" width="36.140625" style="14" customWidth="1"/>
    <col min="13024" max="13024" width="62.140625" style="14" customWidth="1"/>
    <col min="13025" max="13025" width="12.42578125" style="14" customWidth="1"/>
    <col min="13026" max="13026" width="12.5703125" style="14" customWidth="1"/>
    <col min="13027" max="13027" width="12.28515625" style="14" customWidth="1"/>
    <col min="13028" max="13028" width="12.140625" style="14" customWidth="1"/>
    <col min="13029" max="13029" width="11.85546875" style="14" customWidth="1"/>
    <col min="13030" max="13030" width="12.5703125" style="14" customWidth="1"/>
    <col min="13031" max="13031" width="11.5703125" style="14" customWidth="1"/>
    <col min="13032" max="13032" width="11.85546875" style="14" customWidth="1"/>
    <col min="13033" max="13033" width="12.85546875" style="14" customWidth="1"/>
    <col min="13034" max="13277" width="9.140625" style="14"/>
    <col min="13278" max="13278" width="7.140625" style="14" bestFit="1" customWidth="1"/>
    <col min="13279" max="13279" width="36.140625" style="14" customWidth="1"/>
    <col min="13280" max="13280" width="62.140625" style="14" customWidth="1"/>
    <col min="13281" max="13281" width="12.42578125" style="14" customWidth="1"/>
    <col min="13282" max="13282" width="12.5703125" style="14" customWidth="1"/>
    <col min="13283" max="13283" width="12.28515625" style="14" customWidth="1"/>
    <col min="13284" max="13284" width="12.140625" style="14" customWidth="1"/>
    <col min="13285" max="13285" width="11.85546875" style="14" customWidth="1"/>
    <col min="13286" max="13286" width="12.5703125" style="14" customWidth="1"/>
    <col min="13287" max="13287" width="11.5703125" style="14" customWidth="1"/>
    <col min="13288" max="13288" width="11.85546875" style="14" customWidth="1"/>
    <col min="13289" max="13289" width="12.85546875" style="14" customWidth="1"/>
    <col min="13290" max="13533" width="9.140625" style="14"/>
    <col min="13534" max="13534" width="7.140625" style="14" bestFit="1" customWidth="1"/>
    <col min="13535" max="13535" width="36.140625" style="14" customWidth="1"/>
    <col min="13536" max="13536" width="62.140625" style="14" customWidth="1"/>
    <col min="13537" max="13537" width="12.42578125" style="14" customWidth="1"/>
    <col min="13538" max="13538" width="12.5703125" style="14" customWidth="1"/>
    <col min="13539" max="13539" width="12.28515625" style="14" customWidth="1"/>
    <col min="13540" max="13540" width="12.140625" style="14" customWidth="1"/>
    <col min="13541" max="13541" width="11.85546875" style="14" customWidth="1"/>
    <col min="13542" max="13542" width="12.5703125" style="14" customWidth="1"/>
    <col min="13543" max="13543" width="11.5703125" style="14" customWidth="1"/>
    <col min="13544" max="13544" width="11.85546875" style="14" customWidth="1"/>
    <col min="13545" max="13545" width="12.85546875" style="14" customWidth="1"/>
    <col min="13546" max="13789" width="9.140625" style="14"/>
    <col min="13790" max="13790" width="7.140625" style="14" bestFit="1" customWidth="1"/>
    <col min="13791" max="13791" width="36.140625" style="14" customWidth="1"/>
    <col min="13792" max="13792" width="62.140625" style="14" customWidth="1"/>
    <col min="13793" max="13793" width="12.42578125" style="14" customWidth="1"/>
    <col min="13794" max="13794" width="12.5703125" style="14" customWidth="1"/>
    <col min="13795" max="13795" width="12.28515625" style="14" customWidth="1"/>
    <col min="13796" max="13796" width="12.140625" style="14" customWidth="1"/>
    <col min="13797" max="13797" width="11.85546875" style="14" customWidth="1"/>
    <col min="13798" max="13798" width="12.5703125" style="14" customWidth="1"/>
    <col min="13799" max="13799" width="11.5703125" style="14" customWidth="1"/>
    <col min="13800" max="13800" width="11.85546875" style="14" customWidth="1"/>
    <col min="13801" max="13801" width="12.85546875" style="14" customWidth="1"/>
    <col min="13802" max="14045" width="9.140625" style="14"/>
    <col min="14046" max="14046" width="7.140625" style="14" bestFit="1" customWidth="1"/>
    <col min="14047" max="14047" width="36.140625" style="14" customWidth="1"/>
    <col min="14048" max="14048" width="62.140625" style="14" customWidth="1"/>
    <col min="14049" max="14049" width="12.42578125" style="14" customWidth="1"/>
    <col min="14050" max="14050" width="12.5703125" style="14" customWidth="1"/>
    <col min="14051" max="14051" width="12.28515625" style="14" customWidth="1"/>
    <col min="14052" max="14052" width="12.140625" style="14" customWidth="1"/>
    <col min="14053" max="14053" width="11.85546875" style="14" customWidth="1"/>
    <col min="14054" max="14054" width="12.5703125" style="14" customWidth="1"/>
    <col min="14055" max="14055" width="11.5703125" style="14" customWidth="1"/>
    <col min="14056" max="14056" width="11.85546875" style="14" customWidth="1"/>
    <col min="14057" max="14057" width="12.85546875" style="14" customWidth="1"/>
    <col min="14058" max="14301" width="9.140625" style="14"/>
    <col min="14302" max="14302" width="7.140625" style="14" bestFit="1" customWidth="1"/>
    <col min="14303" max="14303" width="36.140625" style="14" customWidth="1"/>
    <col min="14304" max="14304" width="62.140625" style="14" customWidth="1"/>
    <col min="14305" max="14305" width="12.42578125" style="14" customWidth="1"/>
    <col min="14306" max="14306" width="12.5703125" style="14" customWidth="1"/>
    <col min="14307" max="14307" width="12.28515625" style="14" customWidth="1"/>
    <col min="14308" max="14308" width="12.140625" style="14" customWidth="1"/>
    <col min="14309" max="14309" width="11.85546875" style="14" customWidth="1"/>
    <col min="14310" max="14310" width="12.5703125" style="14" customWidth="1"/>
    <col min="14311" max="14311" width="11.5703125" style="14" customWidth="1"/>
    <col min="14312" max="14312" width="11.85546875" style="14" customWidth="1"/>
    <col min="14313" max="14313" width="12.85546875" style="14" customWidth="1"/>
    <col min="14314" max="14557" width="9.140625" style="14"/>
    <col min="14558" max="14558" width="7.140625" style="14" bestFit="1" customWidth="1"/>
    <col min="14559" max="14559" width="36.140625" style="14" customWidth="1"/>
    <col min="14560" max="14560" width="62.140625" style="14" customWidth="1"/>
    <col min="14561" max="14561" width="12.42578125" style="14" customWidth="1"/>
    <col min="14562" max="14562" width="12.5703125" style="14" customWidth="1"/>
    <col min="14563" max="14563" width="12.28515625" style="14" customWidth="1"/>
    <col min="14564" max="14564" width="12.140625" style="14" customWidth="1"/>
    <col min="14565" max="14565" width="11.85546875" style="14" customWidth="1"/>
    <col min="14566" max="14566" width="12.5703125" style="14" customWidth="1"/>
    <col min="14567" max="14567" width="11.5703125" style="14" customWidth="1"/>
    <col min="14568" max="14568" width="11.85546875" style="14" customWidth="1"/>
    <col min="14569" max="14569" width="12.85546875" style="14" customWidth="1"/>
    <col min="14570" max="14813" width="9.140625" style="14"/>
    <col min="14814" max="14814" width="7.140625" style="14" bestFit="1" customWidth="1"/>
    <col min="14815" max="14815" width="36.140625" style="14" customWidth="1"/>
    <col min="14816" max="14816" width="62.140625" style="14" customWidth="1"/>
    <col min="14817" max="14817" width="12.42578125" style="14" customWidth="1"/>
    <col min="14818" max="14818" width="12.5703125" style="14" customWidth="1"/>
    <col min="14819" max="14819" width="12.28515625" style="14" customWidth="1"/>
    <col min="14820" max="14820" width="12.140625" style="14" customWidth="1"/>
    <col min="14821" max="14821" width="11.85546875" style="14" customWidth="1"/>
    <col min="14822" max="14822" width="12.5703125" style="14" customWidth="1"/>
    <col min="14823" max="14823" width="11.5703125" style="14" customWidth="1"/>
    <col min="14824" max="14824" width="11.85546875" style="14" customWidth="1"/>
    <col min="14825" max="14825" width="12.85546875" style="14" customWidth="1"/>
    <col min="14826" max="15069" width="9.140625" style="14"/>
    <col min="15070" max="15070" width="7.140625" style="14" bestFit="1" customWidth="1"/>
    <col min="15071" max="15071" width="36.140625" style="14" customWidth="1"/>
    <col min="15072" max="15072" width="62.140625" style="14" customWidth="1"/>
    <col min="15073" max="15073" width="12.42578125" style="14" customWidth="1"/>
    <col min="15074" max="15074" width="12.5703125" style="14" customWidth="1"/>
    <col min="15075" max="15075" width="12.28515625" style="14" customWidth="1"/>
    <col min="15076" max="15076" width="12.140625" style="14" customWidth="1"/>
    <col min="15077" max="15077" width="11.85546875" style="14" customWidth="1"/>
    <col min="15078" max="15078" width="12.5703125" style="14" customWidth="1"/>
    <col min="15079" max="15079" width="11.5703125" style="14" customWidth="1"/>
    <col min="15080" max="15080" width="11.85546875" style="14" customWidth="1"/>
    <col min="15081" max="15081" width="12.85546875" style="14" customWidth="1"/>
    <col min="15082" max="15325" width="9.140625" style="14"/>
    <col min="15326" max="15326" width="7.140625" style="14" bestFit="1" customWidth="1"/>
    <col min="15327" max="15327" width="36.140625" style="14" customWidth="1"/>
    <col min="15328" max="15328" width="62.140625" style="14" customWidth="1"/>
    <col min="15329" max="15329" width="12.42578125" style="14" customWidth="1"/>
    <col min="15330" max="15330" width="12.5703125" style="14" customWidth="1"/>
    <col min="15331" max="15331" width="12.28515625" style="14" customWidth="1"/>
    <col min="15332" max="15332" width="12.140625" style="14" customWidth="1"/>
    <col min="15333" max="15333" width="11.85546875" style="14" customWidth="1"/>
    <col min="15334" max="15334" width="12.5703125" style="14" customWidth="1"/>
    <col min="15335" max="15335" width="11.5703125" style="14" customWidth="1"/>
    <col min="15336" max="15336" width="11.85546875" style="14" customWidth="1"/>
    <col min="15337" max="15337" width="12.85546875" style="14" customWidth="1"/>
    <col min="15338" max="15581" width="9.140625" style="14"/>
    <col min="15582" max="15582" width="7.140625" style="14" bestFit="1" customWidth="1"/>
    <col min="15583" max="15583" width="36.140625" style="14" customWidth="1"/>
    <col min="15584" max="15584" width="62.140625" style="14" customWidth="1"/>
    <col min="15585" max="15585" width="12.42578125" style="14" customWidth="1"/>
    <col min="15586" max="15586" width="12.5703125" style="14" customWidth="1"/>
    <col min="15587" max="15587" width="12.28515625" style="14" customWidth="1"/>
    <col min="15588" max="15588" width="12.140625" style="14" customWidth="1"/>
    <col min="15589" max="15589" width="11.85546875" style="14" customWidth="1"/>
    <col min="15590" max="15590" width="12.5703125" style="14" customWidth="1"/>
    <col min="15591" max="15591" width="11.5703125" style="14" customWidth="1"/>
    <col min="15592" max="15592" width="11.85546875" style="14" customWidth="1"/>
    <col min="15593" max="15593" width="12.85546875" style="14" customWidth="1"/>
    <col min="15594" max="15837" width="9.140625" style="14"/>
    <col min="15838" max="15838" width="7.140625" style="14" bestFit="1" customWidth="1"/>
    <col min="15839" max="15839" width="36.140625" style="14" customWidth="1"/>
    <col min="15840" max="15840" width="62.140625" style="14" customWidth="1"/>
    <col min="15841" max="15841" width="12.42578125" style="14" customWidth="1"/>
    <col min="15842" max="15842" width="12.5703125" style="14" customWidth="1"/>
    <col min="15843" max="15843" width="12.28515625" style="14" customWidth="1"/>
    <col min="15844" max="15844" width="12.140625" style="14" customWidth="1"/>
    <col min="15845" max="15845" width="11.85546875" style="14" customWidth="1"/>
    <col min="15846" max="15846" width="12.5703125" style="14" customWidth="1"/>
    <col min="15847" max="15847" width="11.5703125" style="14" customWidth="1"/>
    <col min="15848" max="15848" width="11.85546875" style="14" customWidth="1"/>
    <col min="15849" max="15849" width="12.85546875" style="14" customWidth="1"/>
    <col min="15850" max="16093" width="9.140625" style="14"/>
    <col min="16094" max="16094" width="7.140625" style="14" bestFit="1" customWidth="1"/>
    <col min="16095" max="16095" width="36.140625" style="14" customWidth="1"/>
    <col min="16096" max="16096" width="62.140625" style="14" customWidth="1"/>
    <col min="16097" max="16097" width="12.42578125" style="14" customWidth="1"/>
    <col min="16098" max="16098" width="12.5703125" style="14" customWidth="1"/>
    <col min="16099" max="16099" width="12.28515625" style="14" customWidth="1"/>
    <col min="16100" max="16100" width="12.140625" style="14" customWidth="1"/>
    <col min="16101" max="16101" width="11.85546875" style="14" customWidth="1"/>
    <col min="16102" max="16102" width="12.5703125" style="14" customWidth="1"/>
    <col min="16103" max="16103" width="11.5703125" style="14" customWidth="1"/>
    <col min="16104" max="16104" width="11.85546875" style="14" customWidth="1"/>
    <col min="16105" max="16105" width="12.85546875" style="14" customWidth="1"/>
    <col min="16106" max="16384" width="9.140625" style="14"/>
  </cols>
  <sheetData>
    <row r="1" spans="1:9" customFormat="1" ht="15" x14ac:dyDescent="0.25">
      <c r="A1" s="7" t="s">
        <v>1</v>
      </c>
      <c r="E1" s="139"/>
    </row>
    <row r="2" spans="1:9" customFormat="1" ht="15" x14ac:dyDescent="0.25">
      <c r="E2" s="139"/>
    </row>
    <row r="3" spans="1:9" customFormat="1" ht="17.25" x14ac:dyDescent="0.25">
      <c r="A3" s="8" t="s">
        <v>405</v>
      </c>
      <c r="B3" s="140"/>
      <c r="C3" s="9"/>
      <c r="D3" s="9"/>
      <c r="E3" s="141"/>
      <c r="F3" s="10"/>
      <c r="G3" s="10"/>
      <c r="H3" s="10"/>
      <c r="I3" s="8"/>
    </row>
    <row r="4" spans="1:9" x14ac:dyDescent="0.3">
      <c r="B4" s="18"/>
      <c r="C4" s="18"/>
      <c r="D4" s="142"/>
      <c r="E4" s="143"/>
      <c r="F4" s="142"/>
      <c r="G4" s="142"/>
      <c r="H4" s="142"/>
      <c r="I4" s="142"/>
    </row>
    <row r="5" spans="1:9" x14ac:dyDescent="0.3">
      <c r="B5" s="138" t="s">
        <v>406</v>
      </c>
      <c r="C5" s="138" t="s">
        <v>407</v>
      </c>
      <c r="D5" s="142"/>
      <c r="E5" s="143"/>
      <c r="F5" s="142"/>
      <c r="G5" s="142"/>
      <c r="H5" s="142"/>
      <c r="I5" s="142"/>
    </row>
    <row r="6" spans="1:9" ht="28.5" x14ac:dyDescent="0.3">
      <c r="B6" s="144">
        <v>1080</v>
      </c>
      <c r="C6" s="145" t="s">
        <v>20</v>
      </c>
      <c r="D6" s="142"/>
      <c r="E6" s="143"/>
      <c r="F6" s="142"/>
      <c r="G6" s="142"/>
      <c r="H6" s="142"/>
      <c r="I6" s="142"/>
    </row>
    <row r="7" spans="1:9" x14ac:dyDescent="0.3">
      <c r="B7" s="146"/>
      <c r="C7" s="18"/>
      <c r="D7" s="142"/>
      <c r="E7" s="143"/>
      <c r="F7" s="142"/>
      <c r="G7" s="142"/>
      <c r="H7" s="142"/>
      <c r="I7" s="142"/>
    </row>
    <row r="8" spans="1:9" x14ac:dyDescent="0.3">
      <c r="A8" s="7" t="s">
        <v>408</v>
      </c>
      <c r="C8" s="11"/>
      <c r="D8" s="11"/>
      <c r="E8" s="147"/>
      <c r="F8" s="11"/>
      <c r="G8" s="11"/>
      <c r="H8" s="11"/>
      <c r="I8" s="11"/>
    </row>
    <row r="9" spans="1:9" x14ac:dyDescent="0.3">
      <c r="B9" s="146"/>
      <c r="C9" s="18"/>
      <c r="D9" s="142"/>
      <c r="E9" s="143"/>
      <c r="F9" s="142"/>
      <c r="G9" s="142"/>
      <c r="H9" s="142"/>
      <c r="I9" s="142"/>
    </row>
    <row r="10" spans="1:9" x14ac:dyDescent="0.3">
      <c r="B10" s="148" t="s">
        <v>409</v>
      </c>
      <c r="C10" s="149">
        <v>1080</v>
      </c>
      <c r="D10" s="239" t="s">
        <v>80</v>
      </c>
      <c r="E10" s="239"/>
      <c r="F10" s="239"/>
      <c r="G10" s="239"/>
      <c r="H10" s="239"/>
      <c r="I10" s="239"/>
    </row>
    <row r="11" spans="1:9" ht="27" x14ac:dyDescent="0.3">
      <c r="A11" s="18"/>
      <c r="B11" s="148" t="s">
        <v>410</v>
      </c>
      <c r="C11" s="149">
        <v>11001</v>
      </c>
      <c r="D11" s="214" t="s">
        <v>411</v>
      </c>
      <c r="E11" s="254" t="s">
        <v>412</v>
      </c>
      <c r="F11" s="236" t="s">
        <v>413</v>
      </c>
      <c r="G11" s="239" t="s">
        <v>414</v>
      </c>
      <c r="H11" s="239" t="s">
        <v>415</v>
      </c>
      <c r="I11" s="257" t="s">
        <v>416</v>
      </c>
    </row>
    <row r="12" spans="1:9" ht="54" x14ac:dyDescent="0.3">
      <c r="B12" s="148" t="s">
        <v>25</v>
      </c>
      <c r="C12" s="149" t="s">
        <v>26</v>
      </c>
      <c r="D12" s="252"/>
      <c r="E12" s="255"/>
      <c r="F12" s="237"/>
      <c r="G12" s="239"/>
      <c r="H12" s="239"/>
      <c r="I12" s="257"/>
    </row>
    <row r="13" spans="1:9" ht="121.5" x14ac:dyDescent="0.3">
      <c r="B13" s="148" t="s">
        <v>417</v>
      </c>
      <c r="C13" s="149" t="s">
        <v>418</v>
      </c>
      <c r="D13" s="252"/>
      <c r="E13" s="255"/>
      <c r="F13" s="237"/>
      <c r="G13" s="239"/>
      <c r="H13" s="239"/>
      <c r="I13" s="257"/>
    </row>
    <row r="14" spans="1:9" ht="28.5" x14ac:dyDescent="0.3">
      <c r="B14" s="148" t="s">
        <v>419</v>
      </c>
      <c r="C14" s="149" t="s">
        <v>30</v>
      </c>
      <c r="D14" s="252"/>
      <c r="E14" s="255"/>
      <c r="F14" s="237"/>
      <c r="G14" s="239"/>
      <c r="H14" s="239"/>
      <c r="I14" s="257"/>
    </row>
    <row r="15" spans="1:9" ht="42.75" x14ac:dyDescent="0.3">
      <c r="B15" s="150" t="s">
        <v>420</v>
      </c>
      <c r="C15" s="149" t="s">
        <v>76</v>
      </c>
      <c r="D15" s="253"/>
      <c r="E15" s="256"/>
      <c r="F15" s="238"/>
      <c r="G15" s="236"/>
      <c r="H15" s="236"/>
      <c r="I15" s="258"/>
    </row>
    <row r="16" spans="1:9" x14ac:dyDescent="0.3">
      <c r="B16" s="259" t="s">
        <v>421</v>
      </c>
      <c r="C16" s="260"/>
      <c r="D16" s="261"/>
      <c r="E16" s="261"/>
      <c r="F16" s="261"/>
      <c r="G16" s="261"/>
      <c r="H16" s="261"/>
      <c r="I16" s="261"/>
    </row>
    <row r="17" spans="1:9" ht="42" x14ac:dyDescent="0.3">
      <c r="B17" s="138" t="s">
        <v>422</v>
      </c>
      <c r="C17" s="151" t="s">
        <v>423</v>
      </c>
      <c r="D17" s="251"/>
      <c r="E17" s="251"/>
      <c r="F17" s="251"/>
      <c r="G17" s="251"/>
      <c r="H17" s="251"/>
      <c r="I17" s="251"/>
    </row>
    <row r="18" spans="1:9" ht="27" x14ac:dyDescent="0.3">
      <c r="B18" s="149" t="s">
        <v>424</v>
      </c>
      <c r="C18" s="176" t="s">
        <v>77</v>
      </c>
      <c r="D18" s="198">
        <v>47</v>
      </c>
      <c r="E18" s="172">
        <v>103</v>
      </c>
      <c r="F18" s="198">
        <v>50</v>
      </c>
      <c r="G18" s="198">
        <v>52</v>
      </c>
      <c r="H18" s="198">
        <v>52</v>
      </c>
      <c r="I18" s="198"/>
    </row>
    <row r="19" spans="1:9" ht="27" x14ac:dyDescent="0.3">
      <c r="B19" s="149" t="s">
        <v>424</v>
      </c>
      <c r="C19" s="176" t="s">
        <v>78</v>
      </c>
      <c r="D19" s="202">
        <v>26</v>
      </c>
      <c r="E19" s="165">
        <v>24</v>
      </c>
      <c r="F19" s="202">
        <v>24</v>
      </c>
      <c r="G19" s="202">
        <v>24</v>
      </c>
      <c r="H19" s="202">
        <v>24</v>
      </c>
      <c r="I19" s="203"/>
    </row>
    <row r="20" spans="1:9" ht="54" x14ac:dyDescent="0.3">
      <c r="B20" s="152" t="s">
        <v>425</v>
      </c>
      <c r="C20" s="176" t="s">
        <v>79</v>
      </c>
      <c r="D20" s="204">
        <v>7.0000000000000007E-2</v>
      </c>
      <c r="E20" s="165">
        <v>1</v>
      </c>
      <c r="F20" s="204" t="s">
        <v>507</v>
      </c>
      <c r="G20" s="204" t="s">
        <v>507</v>
      </c>
      <c r="H20" s="204" t="s">
        <v>507</v>
      </c>
      <c r="I20" s="203"/>
    </row>
    <row r="21" spans="1:9" ht="27" x14ac:dyDescent="0.3">
      <c r="B21" s="152" t="s">
        <v>426</v>
      </c>
      <c r="C21" s="176" t="s">
        <v>161</v>
      </c>
      <c r="D21" s="204">
        <v>96.8</v>
      </c>
      <c r="E21" s="165">
        <v>99</v>
      </c>
      <c r="F21" s="204" t="s">
        <v>427</v>
      </c>
      <c r="G21" s="204" t="s">
        <v>427</v>
      </c>
      <c r="H21" s="204" t="s">
        <v>427</v>
      </c>
      <c r="I21" s="203"/>
    </row>
    <row r="22" spans="1:9" x14ac:dyDescent="0.3">
      <c r="B22" s="153" t="s">
        <v>428</v>
      </c>
      <c r="C22" s="154"/>
      <c r="D22" s="44">
        <f>+Հ4!H9</f>
        <v>4215895.9099999992</v>
      </c>
      <c r="E22" s="44">
        <f>+Հ4!I9</f>
        <v>4048355.6999999993</v>
      </c>
      <c r="F22" s="44">
        <f>+Հ4!J9</f>
        <v>4520018.3836150086</v>
      </c>
      <c r="G22" s="44">
        <f>+Հ4!K9</f>
        <v>4551210.5246150084</v>
      </c>
      <c r="H22" s="44">
        <f>+Հ4!L9</f>
        <v>4605506.1603650078</v>
      </c>
      <c r="I22" s="44"/>
    </row>
    <row r="23" spans="1:9" s="155" customFormat="1" x14ac:dyDescent="0.3">
      <c r="B23" s="156"/>
      <c r="C23" s="156"/>
      <c r="D23" s="157"/>
      <c r="E23" s="158"/>
      <c r="F23" s="157"/>
      <c r="G23" s="157"/>
      <c r="H23" s="157"/>
      <c r="I23" s="157"/>
    </row>
    <row r="24" spans="1:9" x14ac:dyDescent="0.3">
      <c r="B24" s="159"/>
      <c r="C24" s="159"/>
      <c r="D24" s="160"/>
      <c r="E24" s="161"/>
      <c r="F24" s="160"/>
      <c r="G24" s="160"/>
      <c r="H24" s="160"/>
      <c r="I24" s="160"/>
    </row>
    <row r="25" spans="1:9" x14ac:dyDescent="0.3">
      <c r="B25" s="148" t="s">
        <v>409</v>
      </c>
      <c r="C25" s="149">
        <v>1080</v>
      </c>
      <c r="D25" s="239" t="s">
        <v>80</v>
      </c>
      <c r="E25" s="239"/>
      <c r="F25" s="239"/>
      <c r="G25" s="239"/>
      <c r="H25" s="239"/>
      <c r="I25" s="239"/>
    </row>
    <row r="26" spans="1:9" ht="27" customHeight="1" x14ac:dyDescent="0.3">
      <c r="A26" s="18"/>
      <c r="B26" s="148" t="s">
        <v>410</v>
      </c>
      <c r="C26" s="149">
        <v>11002</v>
      </c>
      <c r="D26" s="214" t="s">
        <v>411</v>
      </c>
      <c r="E26" s="254" t="s">
        <v>412</v>
      </c>
      <c r="F26" s="236" t="s">
        <v>413</v>
      </c>
      <c r="G26" s="239" t="s">
        <v>414</v>
      </c>
      <c r="H26" s="239" t="s">
        <v>415</v>
      </c>
      <c r="I26" s="257" t="s">
        <v>416</v>
      </c>
    </row>
    <row r="27" spans="1:9" ht="40.5" x14ac:dyDescent="0.3">
      <c r="B27" s="148" t="s">
        <v>25</v>
      </c>
      <c r="C27" s="149" t="s">
        <v>31</v>
      </c>
      <c r="D27" s="252"/>
      <c r="E27" s="255"/>
      <c r="F27" s="237"/>
      <c r="G27" s="239"/>
      <c r="H27" s="239"/>
      <c r="I27" s="257"/>
    </row>
    <row r="28" spans="1:9" ht="67.5" x14ac:dyDescent="0.3">
      <c r="B28" s="148" t="s">
        <v>417</v>
      </c>
      <c r="C28" s="149" t="s">
        <v>429</v>
      </c>
      <c r="D28" s="252"/>
      <c r="E28" s="255"/>
      <c r="F28" s="237"/>
      <c r="G28" s="239"/>
      <c r="H28" s="239"/>
      <c r="I28" s="257"/>
    </row>
    <row r="29" spans="1:9" ht="28.5" x14ac:dyDescent="0.3">
      <c r="B29" s="148" t="s">
        <v>419</v>
      </c>
      <c r="C29" s="149" t="s">
        <v>30</v>
      </c>
      <c r="D29" s="252"/>
      <c r="E29" s="255"/>
      <c r="F29" s="237"/>
      <c r="G29" s="239"/>
      <c r="H29" s="239"/>
      <c r="I29" s="257"/>
    </row>
    <row r="30" spans="1:9" ht="42.75" x14ac:dyDescent="0.3">
      <c r="B30" s="150" t="s">
        <v>420</v>
      </c>
      <c r="C30" s="149" t="s">
        <v>430</v>
      </c>
      <c r="D30" s="253"/>
      <c r="E30" s="256"/>
      <c r="F30" s="238"/>
      <c r="G30" s="236"/>
      <c r="H30" s="236"/>
      <c r="I30" s="258"/>
    </row>
    <row r="31" spans="1:9" x14ac:dyDescent="0.3">
      <c r="B31" s="259" t="s">
        <v>421</v>
      </c>
      <c r="C31" s="260"/>
      <c r="D31" s="261"/>
      <c r="E31" s="261"/>
      <c r="F31" s="261"/>
      <c r="G31" s="261"/>
      <c r="H31" s="261"/>
      <c r="I31" s="261"/>
    </row>
    <row r="32" spans="1:9" ht="40.5" x14ac:dyDescent="0.3">
      <c r="B32" s="138" t="s">
        <v>431</v>
      </c>
      <c r="C32" s="151" t="s">
        <v>423</v>
      </c>
      <c r="D32" s="251"/>
      <c r="E32" s="251"/>
      <c r="F32" s="251"/>
      <c r="G32" s="251"/>
      <c r="H32" s="251"/>
      <c r="I32" s="251"/>
    </row>
    <row r="33" spans="2:21" ht="27" x14ac:dyDescent="0.3">
      <c r="B33" s="271" t="s">
        <v>424</v>
      </c>
      <c r="C33" s="271" t="s">
        <v>229</v>
      </c>
      <c r="D33" s="162">
        <v>1780</v>
      </c>
      <c r="E33" s="162">
        <v>1948</v>
      </c>
      <c r="F33" s="162">
        <v>2132</v>
      </c>
      <c r="G33" s="162">
        <v>2335</v>
      </c>
      <c r="H33" s="162">
        <v>2558</v>
      </c>
      <c r="I33" s="163"/>
      <c r="J33" s="14">
        <f>+F33/4</f>
        <v>533</v>
      </c>
      <c r="K33" s="14">
        <f>+F33/2</f>
        <v>1066</v>
      </c>
      <c r="L33" s="14">
        <f>+F33/4*3</f>
        <v>1599</v>
      </c>
      <c r="O33" s="164">
        <f>ROUND(E33,0)</f>
        <v>1948</v>
      </c>
      <c r="P33" s="14">
        <f t="shared" ref="P33:R47" si="0">ROUND(J33,0)</f>
        <v>533</v>
      </c>
      <c r="Q33" s="14">
        <f t="shared" si="0"/>
        <v>1066</v>
      </c>
      <c r="R33" s="14">
        <f t="shared" si="0"/>
        <v>1599</v>
      </c>
      <c r="S33" s="164">
        <f t="shared" ref="S33:U47" si="1">ROUND(F33,0)</f>
        <v>2132</v>
      </c>
      <c r="T33" s="164">
        <f t="shared" si="1"/>
        <v>2335</v>
      </c>
      <c r="U33" s="164">
        <f t="shared" si="1"/>
        <v>2558</v>
      </c>
    </row>
    <row r="34" spans="2:21" ht="27" x14ac:dyDescent="0.3">
      <c r="B34" s="271" t="s">
        <v>424</v>
      </c>
      <c r="C34" s="271" t="s">
        <v>230</v>
      </c>
      <c r="D34" s="162">
        <v>1866</v>
      </c>
      <c r="E34" s="162">
        <v>1916</v>
      </c>
      <c r="F34" s="162">
        <v>1966</v>
      </c>
      <c r="G34" s="162">
        <v>2016</v>
      </c>
      <c r="H34" s="162">
        <v>2066</v>
      </c>
      <c r="I34" s="163"/>
      <c r="J34" s="14">
        <f>+F34/4</f>
        <v>491.5</v>
      </c>
      <c r="K34" s="14">
        <f>+F34/2</f>
        <v>983</v>
      </c>
      <c r="L34" s="14">
        <f>+F34/4*3</f>
        <v>1474.5</v>
      </c>
      <c r="O34" s="164">
        <f>ROUND(E34,0)</f>
        <v>1916</v>
      </c>
      <c r="P34" s="14">
        <f t="shared" si="0"/>
        <v>492</v>
      </c>
      <c r="Q34" s="14">
        <f t="shared" si="0"/>
        <v>983</v>
      </c>
      <c r="R34" s="14">
        <f t="shared" si="0"/>
        <v>1475</v>
      </c>
      <c r="S34" s="164">
        <f t="shared" si="1"/>
        <v>1966</v>
      </c>
      <c r="T34" s="164">
        <f t="shared" si="1"/>
        <v>2016</v>
      </c>
      <c r="U34" s="164">
        <f t="shared" si="1"/>
        <v>2066</v>
      </c>
    </row>
    <row r="35" spans="2:21" ht="27" x14ac:dyDescent="0.3">
      <c r="B35" s="271" t="s">
        <v>424</v>
      </c>
      <c r="C35" s="271" t="s">
        <v>231</v>
      </c>
      <c r="D35" s="162">
        <v>2143</v>
      </c>
      <c r="E35" s="162">
        <v>2443</v>
      </c>
      <c r="F35" s="162">
        <v>2743</v>
      </c>
      <c r="G35" s="162">
        <v>2943</v>
      </c>
      <c r="H35" s="162">
        <v>3143</v>
      </c>
      <c r="I35" s="163"/>
      <c r="O35" s="164"/>
      <c r="S35" s="164"/>
      <c r="T35" s="164"/>
      <c r="U35" s="164"/>
    </row>
    <row r="36" spans="2:21" ht="27" x14ac:dyDescent="0.3">
      <c r="B36" s="271" t="s">
        <v>424</v>
      </c>
      <c r="C36" s="271" t="s">
        <v>232</v>
      </c>
      <c r="D36" s="165">
        <v>588</v>
      </c>
      <c r="E36" s="165">
        <v>708</v>
      </c>
      <c r="F36" s="165">
        <v>808</v>
      </c>
      <c r="G36" s="165">
        <v>908</v>
      </c>
      <c r="H36" s="165">
        <v>1008</v>
      </c>
      <c r="I36" s="163"/>
      <c r="O36" s="164"/>
      <c r="S36" s="164"/>
      <c r="T36" s="164"/>
      <c r="U36" s="164"/>
    </row>
    <row r="37" spans="2:21" ht="27" x14ac:dyDescent="0.3">
      <c r="B37" s="271" t="s">
        <v>424</v>
      </c>
      <c r="C37" s="271" t="s">
        <v>432</v>
      </c>
      <c r="D37" s="162">
        <v>2158</v>
      </c>
      <c r="E37" s="162">
        <v>2363</v>
      </c>
      <c r="F37" s="162">
        <v>2589</v>
      </c>
      <c r="G37" s="162">
        <v>2837</v>
      </c>
      <c r="H37" s="162">
        <v>3110</v>
      </c>
      <c r="I37" s="163"/>
      <c r="J37" s="14">
        <f>+F37/4</f>
        <v>647.25</v>
      </c>
      <c r="K37" s="14">
        <f>+F37/2</f>
        <v>1294.5</v>
      </c>
      <c r="L37" s="14">
        <f>+F37/4*3</f>
        <v>1941.75</v>
      </c>
      <c r="O37" s="164">
        <f>ROUND(E37,0)</f>
        <v>2363</v>
      </c>
      <c r="P37" s="14">
        <f t="shared" ref="P37:R38" si="2">ROUND(J37,0)</f>
        <v>647</v>
      </c>
      <c r="Q37" s="14">
        <f t="shared" si="2"/>
        <v>1295</v>
      </c>
      <c r="R37" s="14">
        <f t="shared" si="2"/>
        <v>1942</v>
      </c>
      <c r="S37" s="164">
        <f t="shared" ref="S37:U38" si="3">ROUND(F37,0)</f>
        <v>2589</v>
      </c>
      <c r="T37" s="164">
        <f t="shared" si="3"/>
        <v>2837</v>
      </c>
      <c r="U37" s="164">
        <f t="shared" si="3"/>
        <v>3110</v>
      </c>
    </row>
    <row r="38" spans="2:21" ht="27" x14ac:dyDescent="0.3">
      <c r="B38" s="271" t="s">
        <v>424</v>
      </c>
      <c r="C38" s="271" t="s">
        <v>433</v>
      </c>
      <c r="D38" s="162">
        <v>300</v>
      </c>
      <c r="E38" s="162">
        <v>385</v>
      </c>
      <c r="F38" s="162">
        <v>400</v>
      </c>
      <c r="G38" s="162">
        <v>365</v>
      </c>
      <c r="H38" s="162">
        <v>280</v>
      </c>
      <c r="I38" s="163"/>
      <c r="J38" s="14">
        <f>+F38/4</f>
        <v>100</v>
      </c>
      <c r="K38" s="14">
        <f>+F38/2</f>
        <v>200</v>
      </c>
      <c r="L38" s="14">
        <f>+F38/4*3</f>
        <v>300</v>
      </c>
      <c r="O38" s="164">
        <f>ROUND(E38,0)</f>
        <v>385</v>
      </c>
      <c r="P38" s="14">
        <f t="shared" si="2"/>
        <v>100</v>
      </c>
      <c r="Q38" s="14">
        <f t="shared" si="2"/>
        <v>200</v>
      </c>
      <c r="R38" s="14">
        <f t="shared" si="2"/>
        <v>300</v>
      </c>
      <c r="S38" s="164">
        <f t="shared" si="3"/>
        <v>400</v>
      </c>
      <c r="T38" s="164">
        <f t="shared" si="3"/>
        <v>365</v>
      </c>
      <c r="U38" s="164">
        <f t="shared" si="3"/>
        <v>280</v>
      </c>
    </row>
    <row r="39" spans="2:21" ht="27" x14ac:dyDescent="0.3">
      <c r="B39" s="271" t="s">
        <v>424</v>
      </c>
      <c r="C39" s="271" t="s">
        <v>434</v>
      </c>
      <c r="D39" s="162">
        <v>2825</v>
      </c>
      <c r="E39" s="162">
        <v>3125</v>
      </c>
      <c r="F39" s="162">
        <v>3425</v>
      </c>
      <c r="G39" s="162">
        <v>3625</v>
      </c>
      <c r="H39" s="162">
        <v>3825</v>
      </c>
      <c r="I39" s="163"/>
      <c r="O39" s="164"/>
      <c r="S39" s="164"/>
      <c r="T39" s="164"/>
      <c r="U39" s="164"/>
    </row>
    <row r="40" spans="2:21" ht="27" x14ac:dyDescent="0.3">
      <c r="B40" s="271" t="s">
        <v>424</v>
      </c>
      <c r="C40" s="271" t="s">
        <v>435</v>
      </c>
      <c r="D40" s="165">
        <v>92</v>
      </c>
      <c r="E40" s="165">
        <v>96</v>
      </c>
      <c r="F40" s="165">
        <v>120</v>
      </c>
      <c r="G40" s="165">
        <v>100</v>
      </c>
      <c r="H40" s="165">
        <v>100</v>
      </c>
      <c r="I40" s="163"/>
      <c r="O40" s="164"/>
      <c r="S40" s="164"/>
      <c r="T40" s="164"/>
      <c r="U40" s="164"/>
    </row>
    <row r="41" spans="2:21" ht="27" x14ac:dyDescent="0.3">
      <c r="B41" s="271" t="s">
        <v>424</v>
      </c>
      <c r="C41" s="271" t="s">
        <v>233</v>
      </c>
      <c r="D41" s="162">
        <v>1646</v>
      </c>
      <c r="E41" s="162">
        <v>1840</v>
      </c>
      <c r="F41" s="162">
        <v>2054</v>
      </c>
      <c r="G41" s="162">
        <v>2289</v>
      </c>
      <c r="H41" s="162">
        <v>2547</v>
      </c>
      <c r="I41" s="163"/>
      <c r="J41" s="14">
        <f>+F41/4</f>
        <v>513.5</v>
      </c>
      <c r="K41" s="14">
        <f>+F41/2</f>
        <v>1027</v>
      </c>
      <c r="L41" s="14">
        <f>+F41/4*3</f>
        <v>1540.5</v>
      </c>
      <c r="O41" s="164">
        <f>ROUND(E41,0)</f>
        <v>1840</v>
      </c>
      <c r="P41" s="14">
        <f t="shared" ref="P41:R41" si="4">ROUND(J41,0)</f>
        <v>514</v>
      </c>
      <c r="Q41" s="14">
        <f t="shared" si="4"/>
        <v>1027</v>
      </c>
      <c r="R41" s="14">
        <f t="shared" si="4"/>
        <v>1541</v>
      </c>
      <c r="S41" s="164">
        <f t="shared" ref="S41:U41" si="5">ROUND(F41,0)</f>
        <v>2054</v>
      </c>
      <c r="T41" s="164">
        <f t="shared" si="5"/>
        <v>2289</v>
      </c>
      <c r="U41" s="164">
        <f t="shared" si="5"/>
        <v>2547</v>
      </c>
    </row>
    <row r="42" spans="2:21" ht="27" x14ac:dyDescent="0.3">
      <c r="B42" s="271" t="s">
        <v>424</v>
      </c>
      <c r="C42" s="271" t="s">
        <v>234</v>
      </c>
      <c r="D42" s="162">
        <v>1781</v>
      </c>
      <c r="E42" s="162">
        <v>1901</v>
      </c>
      <c r="F42" s="162">
        <v>2001</v>
      </c>
      <c r="G42" s="162">
        <v>2101</v>
      </c>
      <c r="H42" s="162">
        <v>2201</v>
      </c>
      <c r="I42" s="163"/>
      <c r="O42" s="164"/>
      <c r="S42" s="164"/>
      <c r="T42" s="164"/>
      <c r="U42" s="164"/>
    </row>
    <row r="43" spans="2:21" ht="27" x14ac:dyDescent="0.3">
      <c r="B43" s="271" t="s">
        <v>424</v>
      </c>
      <c r="C43" s="271" t="s">
        <v>235</v>
      </c>
      <c r="D43" s="165">
        <v>2250</v>
      </c>
      <c r="E43" s="165">
        <v>2650</v>
      </c>
      <c r="F43" s="165">
        <v>2950</v>
      </c>
      <c r="G43" s="165">
        <v>3250</v>
      </c>
      <c r="H43" s="165">
        <v>3450</v>
      </c>
      <c r="I43" s="163"/>
      <c r="O43" s="164"/>
      <c r="S43" s="164"/>
      <c r="T43" s="164"/>
      <c r="U43" s="164"/>
    </row>
    <row r="44" spans="2:21" ht="27" x14ac:dyDescent="0.3">
      <c r="B44" s="271" t="s">
        <v>424</v>
      </c>
      <c r="C44" s="271" t="s">
        <v>236</v>
      </c>
      <c r="D44" s="162">
        <v>584</v>
      </c>
      <c r="E44" s="162">
        <v>704</v>
      </c>
      <c r="F44" s="162">
        <v>828</v>
      </c>
      <c r="G44" s="162">
        <v>908</v>
      </c>
      <c r="H44" s="162">
        <v>1026</v>
      </c>
      <c r="I44" s="163"/>
      <c r="J44" s="14">
        <f>+F44/4</f>
        <v>207</v>
      </c>
      <c r="K44" s="14">
        <f>+F44/2</f>
        <v>414</v>
      </c>
      <c r="L44" s="14">
        <f>+F44/4*3</f>
        <v>621</v>
      </c>
      <c r="O44" s="164">
        <f>ROUND(E44,0)</f>
        <v>704</v>
      </c>
      <c r="P44" s="14">
        <f t="shared" ref="P44:R44" si="6">ROUND(J44,0)</f>
        <v>207</v>
      </c>
      <c r="Q44" s="14">
        <f t="shared" si="6"/>
        <v>414</v>
      </c>
      <c r="R44" s="14">
        <f t="shared" si="6"/>
        <v>621</v>
      </c>
      <c r="S44" s="164">
        <f t="shared" ref="S44:U44" si="7">ROUND(F44,0)</f>
        <v>828</v>
      </c>
      <c r="T44" s="164">
        <f t="shared" si="7"/>
        <v>908</v>
      </c>
      <c r="U44" s="164">
        <f t="shared" si="7"/>
        <v>1026</v>
      </c>
    </row>
    <row r="45" spans="2:21" ht="54" x14ac:dyDescent="0.3">
      <c r="B45" s="271" t="s">
        <v>425</v>
      </c>
      <c r="C45" s="272" t="s">
        <v>508</v>
      </c>
      <c r="D45" s="44">
        <v>41.8</v>
      </c>
      <c r="E45" s="44">
        <v>42.7</v>
      </c>
      <c r="F45" s="44">
        <v>43.5</v>
      </c>
      <c r="G45" s="44">
        <v>44.3</v>
      </c>
      <c r="H45" s="44">
        <v>44.9</v>
      </c>
      <c r="I45" s="163"/>
      <c r="O45" s="164"/>
      <c r="S45" s="164"/>
      <c r="T45" s="164"/>
      <c r="U45" s="164"/>
    </row>
    <row r="46" spans="2:21" ht="40.5" x14ac:dyDescent="0.3">
      <c r="B46" s="271" t="s">
        <v>425</v>
      </c>
      <c r="C46" s="272" t="s">
        <v>509</v>
      </c>
      <c r="D46" s="166">
        <v>82.2</v>
      </c>
      <c r="E46" s="166">
        <v>82.6</v>
      </c>
      <c r="F46" s="166">
        <v>84.6</v>
      </c>
      <c r="G46" s="166">
        <v>88.2</v>
      </c>
      <c r="H46" s="166">
        <v>93.8</v>
      </c>
      <c r="I46" s="163"/>
      <c r="O46" s="164"/>
      <c r="S46" s="164"/>
      <c r="T46" s="164"/>
      <c r="U46" s="164"/>
    </row>
    <row r="47" spans="2:21" ht="40.5" x14ac:dyDescent="0.3">
      <c r="B47" s="271" t="s">
        <v>425</v>
      </c>
      <c r="C47" s="272" t="s">
        <v>510</v>
      </c>
      <c r="D47" s="44">
        <v>45.3</v>
      </c>
      <c r="E47" s="44">
        <v>47.6</v>
      </c>
      <c r="F47" s="44">
        <v>47.8</v>
      </c>
      <c r="G47" s="44">
        <v>49.5</v>
      </c>
      <c r="H47" s="44">
        <v>49.5</v>
      </c>
      <c r="I47" s="163"/>
      <c r="J47" s="14">
        <f>+F47/4</f>
        <v>11.95</v>
      </c>
      <c r="K47" s="14">
        <f>+F47/2</f>
        <v>23.9</v>
      </c>
      <c r="L47" s="14">
        <f>+F47/4*3</f>
        <v>35.849999999999994</v>
      </c>
      <c r="O47" s="164">
        <f>ROUND(E47,0)</f>
        <v>48</v>
      </c>
      <c r="P47" s="14">
        <f t="shared" si="0"/>
        <v>12</v>
      </c>
      <c r="Q47" s="14">
        <f t="shared" si="0"/>
        <v>24</v>
      </c>
      <c r="R47" s="14">
        <f t="shared" si="0"/>
        <v>36</v>
      </c>
      <c r="S47" s="164">
        <f t="shared" si="1"/>
        <v>48</v>
      </c>
      <c r="T47" s="164">
        <f t="shared" si="1"/>
        <v>50</v>
      </c>
      <c r="U47" s="164">
        <f t="shared" si="1"/>
        <v>50</v>
      </c>
    </row>
    <row r="48" spans="2:21" ht="40.5" x14ac:dyDescent="0.3">
      <c r="B48" s="271" t="s">
        <v>425</v>
      </c>
      <c r="C48" s="272" t="s">
        <v>511</v>
      </c>
      <c r="D48" s="44">
        <v>85.9</v>
      </c>
      <c r="E48" s="44">
        <v>87.6</v>
      </c>
      <c r="F48" s="44">
        <v>89.2</v>
      </c>
      <c r="G48" s="44">
        <v>90.1</v>
      </c>
      <c r="H48" s="44">
        <v>92.6</v>
      </c>
      <c r="I48" s="163"/>
      <c r="O48" s="164"/>
      <c r="S48" s="164"/>
      <c r="T48" s="164"/>
      <c r="U48" s="164"/>
    </row>
    <row r="49" spans="1:21" x14ac:dyDescent="0.3">
      <c r="B49" s="153" t="s">
        <v>428</v>
      </c>
      <c r="C49" s="154"/>
      <c r="D49" s="44">
        <f>+Հ4!H43</f>
        <v>1193377.54</v>
      </c>
      <c r="E49" s="44">
        <f>+Հ4!I43</f>
        <v>1147169.1000000003</v>
      </c>
      <c r="F49" s="44">
        <f>+Հ4!J43</f>
        <v>1204989.1400000001</v>
      </c>
      <c r="G49" s="44">
        <f>+Հ4!K43</f>
        <v>1213063.6399999999</v>
      </c>
      <c r="H49" s="44">
        <f>+Հ4!L43</f>
        <v>1219011.6399999999</v>
      </c>
      <c r="I49" s="44"/>
    </row>
    <row r="50" spans="1:21" ht="17.25" x14ac:dyDescent="0.3">
      <c r="B50" s="167"/>
    </row>
    <row r="51" spans="1:21" ht="17.25" x14ac:dyDescent="0.3">
      <c r="B51" s="167"/>
    </row>
    <row r="52" spans="1:21" x14ac:dyDescent="0.3">
      <c r="B52" s="148" t="s">
        <v>409</v>
      </c>
      <c r="C52" s="149">
        <v>1080</v>
      </c>
      <c r="D52" s="239" t="s">
        <v>80</v>
      </c>
      <c r="E52" s="239"/>
      <c r="F52" s="239"/>
      <c r="G52" s="239"/>
      <c r="H52" s="239"/>
      <c r="I52" s="239"/>
    </row>
    <row r="53" spans="1:21" ht="27" customHeight="1" x14ac:dyDescent="0.3">
      <c r="A53" s="18"/>
      <c r="B53" s="148" t="s">
        <v>410</v>
      </c>
      <c r="C53" s="149">
        <v>11003</v>
      </c>
      <c r="D53" s="214" t="s">
        <v>411</v>
      </c>
      <c r="E53" s="254" t="s">
        <v>412</v>
      </c>
      <c r="F53" s="236" t="s">
        <v>413</v>
      </c>
      <c r="G53" s="239" t="s">
        <v>414</v>
      </c>
      <c r="H53" s="239" t="s">
        <v>415</v>
      </c>
      <c r="I53" s="257" t="s">
        <v>416</v>
      </c>
    </row>
    <row r="54" spans="1:21" ht="54" x14ac:dyDescent="0.3">
      <c r="B54" s="148" t="s">
        <v>25</v>
      </c>
      <c r="C54" s="149" t="s">
        <v>33</v>
      </c>
      <c r="D54" s="252"/>
      <c r="E54" s="255"/>
      <c r="F54" s="237"/>
      <c r="G54" s="239"/>
      <c r="H54" s="239"/>
      <c r="I54" s="257"/>
    </row>
    <row r="55" spans="1:21" ht="67.5" x14ac:dyDescent="0.3">
      <c r="B55" s="148" t="s">
        <v>417</v>
      </c>
      <c r="C55" s="149" t="s">
        <v>429</v>
      </c>
      <c r="D55" s="252"/>
      <c r="E55" s="255"/>
      <c r="F55" s="237"/>
      <c r="G55" s="239"/>
      <c r="H55" s="239"/>
      <c r="I55" s="257"/>
    </row>
    <row r="56" spans="1:21" ht="28.5" x14ac:dyDescent="0.3">
      <c r="B56" s="148" t="s">
        <v>419</v>
      </c>
      <c r="C56" s="149" t="s">
        <v>30</v>
      </c>
      <c r="D56" s="252"/>
      <c r="E56" s="255"/>
      <c r="F56" s="237"/>
      <c r="G56" s="239"/>
      <c r="H56" s="239"/>
      <c r="I56" s="257"/>
    </row>
    <row r="57" spans="1:21" ht="42.75" x14ac:dyDescent="0.3">
      <c r="B57" s="150" t="s">
        <v>420</v>
      </c>
      <c r="C57" s="149" t="s">
        <v>436</v>
      </c>
      <c r="D57" s="253"/>
      <c r="E57" s="256"/>
      <c r="F57" s="238"/>
      <c r="G57" s="236"/>
      <c r="H57" s="236"/>
      <c r="I57" s="258"/>
    </row>
    <row r="58" spans="1:21" x14ac:dyDescent="0.3">
      <c r="B58" s="259" t="s">
        <v>421</v>
      </c>
      <c r="C58" s="260"/>
      <c r="D58" s="261"/>
      <c r="E58" s="261"/>
      <c r="F58" s="261"/>
      <c r="G58" s="261"/>
      <c r="H58" s="261"/>
      <c r="I58" s="261"/>
    </row>
    <row r="59" spans="1:21" ht="42" x14ac:dyDescent="0.3">
      <c r="B59" s="138" t="s">
        <v>422</v>
      </c>
      <c r="C59" s="151" t="s">
        <v>423</v>
      </c>
      <c r="D59" s="251"/>
      <c r="E59" s="251"/>
      <c r="F59" s="251"/>
      <c r="G59" s="251"/>
      <c r="H59" s="251"/>
      <c r="I59" s="251"/>
    </row>
    <row r="60" spans="1:21" ht="27" x14ac:dyDescent="0.3">
      <c r="B60" s="169" t="s">
        <v>424</v>
      </c>
      <c r="C60" s="169" t="s">
        <v>241</v>
      </c>
      <c r="D60" s="172">
        <v>8402</v>
      </c>
      <c r="E60" s="172">
        <v>9242</v>
      </c>
      <c r="F60" s="172">
        <v>10166</v>
      </c>
      <c r="G60" s="172">
        <v>11183</v>
      </c>
      <c r="H60" s="172">
        <v>12301</v>
      </c>
      <c r="I60" s="163"/>
      <c r="J60" s="14">
        <f>+F60/4</f>
        <v>2541.5</v>
      </c>
      <c r="K60" s="14">
        <f>+F60/2</f>
        <v>5083</v>
      </c>
      <c r="L60" s="14">
        <f>+F60/4*3</f>
        <v>7624.5</v>
      </c>
      <c r="O60" s="164">
        <f>ROUND(E60,0)</f>
        <v>9242</v>
      </c>
      <c r="P60" s="14">
        <f t="shared" ref="P60:R63" si="8">ROUND(J60,0)</f>
        <v>2542</v>
      </c>
      <c r="Q60" s="14">
        <f t="shared" si="8"/>
        <v>5083</v>
      </c>
      <c r="R60" s="14">
        <f t="shared" si="8"/>
        <v>7625</v>
      </c>
      <c r="S60" s="164">
        <f t="shared" ref="S60:U63" si="9">ROUND(F60,0)</f>
        <v>10166</v>
      </c>
      <c r="T60" s="164">
        <f t="shared" si="9"/>
        <v>11183</v>
      </c>
      <c r="U60" s="164">
        <f t="shared" si="9"/>
        <v>12301</v>
      </c>
    </row>
    <row r="61" spans="1:21" ht="27" x14ac:dyDescent="0.3">
      <c r="B61" s="169" t="s">
        <v>424</v>
      </c>
      <c r="C61" s="169" t="s">
        <v>242</v>
      </c>
      <c r="D61" s="172">
        <v>6703</v>
      </c>
      <c r="E61" s="172">
        <v>7373</v>
      </c>
      <c r="F61" s="172">
        <v>8111</v>
      </c>
      <c r="G61" s="172">
        <v>8922</v>
      </c>
      <c r="H61" s="172">
        <v>9814</v>
      </c>
      <c r="I61" s="163"/>
      <c r="J61" s="14">
        <f>+F61/4</f>
        <v>2027.75</v>
      </c>
      <c r="K61" s="14">
        <f>+F61/2</f>
        <v>4055.5</v>
      </c>
      <c r="L61" s="14">
        <f>+F61/4*3</f>
        <v>6083.25</v>
      </c>
      <c r="O61" s="164">
        <f>ROUND(E61,0)</f>
        <v>7373</v>
      </c>
      <c r="P61" s="14">
        <f t="shared" si="8"/>
        <v>2028</v>
      </c>
      <c r="Q61" s="14">
        <f t="shared" si="8"/>
        <v>4056</v>
      </c>
      <c r="R61" s="14">
        <f t="shared" si="8"/>
        <v>6083</v>
      </c>
      <c r="S61" s="164">
        <f t="shared" si="9"/>
        <v>8111</v>
      </c>
      <c r="T61" s="164">
        <f t="shared" si="9"/>
        <v>8922</v>
      </c>
      <c r="U61" s="164">
        <f t="shared" si="9"/>
        <v>9814</v>
      </c>
    </row>
    <row r="62" spans="1:21" ht="27" x14ac:dyDescent="0.3">
      <c r="B62" s="169" t="s">
        <v>424</v>
      </c>
      <c r="C62" s="169" t="s">
        <v>243</v>
      </c>
      <c r="D62" s="172">
        <v>5975</v>
      </c>
      <c r="E62" s="172">
        <v>6580</v>
      </c>
      <c r="F62" s="172">
        <v>7246</v>
      </c>
      <c r="G62" s="172">
        <v>7979</v>
      </c>
      <c r="H62" s="172">
        <v>8787</v>
      </c>
      <c r="I62" s="163"/>
      <c r="J62" s="14">
        <f>+F62/4</f>
        <v>1811.5</v>
      </c>
      <c r="K62" s="14">
        <f>+F62/2</f>
        <v>3623</v>
      </c>
      <c r="L62" s="14">
        <f>+F62/4*3</f>
        <v>5434.5</v>
      </c>
      <c r="O62" s="164">
        <f>ROUND(E62,0)</f>
        <v>6580</v>
      </c>
      <c r="P62" s="14">
        <f t="shared" si="8"/>
        <v>1812</v>
      </c>
      <c r="Q62" s="14">
        <f t="shared" si="8"/>
        <v>3623</v>
      </c>
      <c r="R62" s="14">
        <f t="shared" si="8"/>
        <v>5435</v>
      </c>
      <c r="S62" s="164">
        <f t="shared" si="9"/>
        <v>7246</v>
      </c>
      <c r="T62" s="164">
        <f t="shared" si="9"/>
        <v>7979</v>
      </c>
      <c r="U62" s="164">
        <f t="shared" si="9"/>
        <v>8787</v>
      </c>
    </row>
    <row r="63" spans="1:21" ht="27" x14ac:dyDescent="0.3">
      <c r="B63" s="169" t="s">
        <v>424</v>
      </c>
      <c r="C63" s="169" t="s">
        <v>244</v>
      </c>
      <c r="D63" s="172">
        <v>2427</v>
      </c>
      <c r="E63" s="172">
        <v>793</v>
      </c>
      <c r="F63" s="172">
        <v>865</v>
      </c>
      <c r="G63" s="172">
        <v>942</v>
      </c>
      <c r="H63" s="172">
        <v>1027</v>
      </c>
      <c r="I63" s="163"/>
      <c r="J63" s="14">
        <f>+F63/4</f>
        <v>216.25</v>
      </c>
      <c r="K63" s="14">
        <f>+F63/2</f>
        <v>432.5</v>
      </c>
      <c r="L63" s="14">
        <f>+F63/4*3</f>
        <v>648.75</v>
      </c>
      <c r="O63" s="164">
        <f>ROUND(E63,0)</f>
        <v>793</v>
      </c>
      <c r="P63" s="14">
        <f t="shared" si="8"/>
        <v>216</v>
      </c>
      <c r="Q63" s="14">
        <f t="shared" si="8"/>
        <v>433</v>
      </c>
      <c r="R63" s="14">
        <f t="shared" si="8"/>
        <v>649</v>
      </c>
      <c r="S63" s="164">
        <f t="shared" si="9"/>
        <v>865</v>
      </c>
      <c r="T63" s="164">
        <f t="shared" si="9"/>
        <v>942</v>
      </c>
      <c r="U63" s="164">
        <f t="shared" si="9"/>
        <v>1027</v>
      </c>
    </row>
    <row r="64" spans="1:21" ht="40.5" x14ac:dyDescent="0.3">
      <c r="B64" s="169" t="s">
        <v>425</v>
      </c>
      <c r="C64" s="169" t="s">
        <v>437</v>
      </c>
      <c r="D64" s="273">
        <v>89.1</v>
      </c>
      <c r="E64" s="273">
        <v>89.2</v>
      </c>
      <c r="F64" s="273">
        <v>89.3</v>
      </c>
      <c r="G64" s="273">
        <v>89.4</v>
      </c>
      <c r="H64" s="273">
        <v>89.5</v>
      </c>
      <c r="I64" s="163"/>
    </row>
    <row r="65" spans="1:21" ht="27" x14ac:dyDescent="0.3">
      <c r="B65" s="169" t="s">
        <v>425</v>
      </c>
      <c r="C65" s="169" t="s">
        <v>226</v>
      </c>
      <c r="D65" s="273">
        <v>1.2</v>
      </c>
      <c r="E65" s="273">
        <v>1.1000000000000001</v>
      </c>
      <c r="F65" s="273">
        <v>1</v>
      </c>
      <c r="G65" s="273">
        <v>0.9</v>
      </c>
      <c r="H65" s="273">
        <v>0.8</v>
      </c>
      <c r="I65" s="163"/>
    </row>
    <row r="66" spans="1:21" x14ac:dyDescent="0.3">
      <c r="B66" s="153" t="s">
        <v>428</v>
      </c>
      <c r="C66" s="154"/>
      <c r="D66" s="44">
        <f>+Հ4!H77</f>
        <v>727997.77499999991</v>
      </c>
      <c r="E66" s="44">
        <f>+Հ4!I77</f>
        <v>650426.20000000007</v>
      </c>
      <c r="F66" s="44">
        <f>+Հ4!J77</f>
        <v>707498.66799999995</v>
      </c>
      <c r="G66" s="44">
        <f>+Հ4!K77</f>
        <v>711764.96799999988</v>
      </c>
      <c r="H66" s="44">
        <f>+Հ4!L77</f>
        <v>715626.3679999999</v>
      </c>
      <c r="I66" s="44"/>
    </row>
    <row r="69" spans="1:21" x14ac:dyDescent="0.3">
      <c r="B69" s="148" t="s">
        <v>409</v>
      </c>
      <c r="C69" s="149">
        <v>1080</v>
      </c>
      <c r="D69" s="239" t="s">
        <v>80</v>
      </c>
      <c r="E69" s="239"/>
      <c r="F69" s="239"/>
      <c r="G69" s="239"/>
      <c r="H69" s="239"/>
      <c r="I69" s="239"/>
    </row>
    <row r="70" spans="1:21" ht="27" customHeight="1" x14ac:dyDescent="0.3">
      <c r="A70" s="18"/>
      <c r="B70" s="148" t="s">
        <v>410</v>
      </c>
      <c r="C70" s="149">
        <v>11004</v>
      </c>
      <c r="D70" s="214" t="s">
        <v>411</v>
      </c>
      <c r="E70" s="254" t="s">
        <v>412</v>
      </c>
      <c r="F70" s="236" t="s">
        <v>413</v>
      </c>
      <c r="G70" s="239" t="s">
        <v>414</v>
      </c>
      <c r="H70" s="239" t="s">
        <v>415</v>
      </c>
      <c r="I70" s="257" t="s">
        <v>416</v>
      </c>
    </row>
    <row r="71" spans="1:21" ht="40.5" x14ac:dyDescent="0.3">
      <c r="B71" s="148" t="s">
        <v>25</v>
      </c>
      <c r="C71" s="149" t="s">
        <v>34</v>
      </c>
      <c r="D71" s="252"/>
      <c r="E71" s="255"/>
      <c r="F71" s="237"/>
      <c r="G71" s="239"/>
      <c r="H71" s="239"/>
      <c r="I71" s="257"/>
    </row>
    <row r="72" spans="1:21" ht="67.5" x14ac:dyDescent="0.3">
      <c r="B72" s="148" t="s">
        <v>417</v>
      </c>
      <c r="C72" s="149" t="s">
        <v>429</v>
      </c>
      <c r="D72" s="252"/>
      <c r="E72" s="255"/>
      <c r="F72" s="237"/>
      <c r="G72" s="239"/>
      <c r="H72" s="239"/>
      <c r="I72" s="257"/>
    </row>
    <row r="73" spans="1:21" ht="28.5" x14ac:dyDescent="0.3">
      <c r="B73" s="148" t="s">
        <v>419</v>
      </c>
      <c r="C73" s="149" t="s">
        <v>30</v>
      </c>
      <c r="D73" s="252"/>
      <c r="E73" s="255"/>
      <c r="F73" s="237"/>
      <c r="G73" s="239"/>
      <c r="H73" s="239"/>
      <c r="I73" s="257"/>
    </row>
    <row r="74" spans="1:21" ht="42.75" x14ac:dyDescent="0.3">
      <c r="B74" s="150" t="s">
        <v>420</v>
      </c>
      <c r="C74" s="149" t="s">
        <v>438</v>
      </c>
      <c r="D74" s="253"/>
      <c r="E74" s="256"/>
      <c r="F74" s="238"/>
      <c r="G74" s="236"/>
      <c r="H74" s="236"/>
      <c r="I74" s="258"/>
    </row>
    <row r="75" spans="1:21" x14ac:dyDescent="0.3">
      <c r="B75" s="259" t="s">
        <v>421</v>
      </c>
      <c r="C75" s="260"/>
      <c r="D75" s="261"/>
      <c r="E75" s="261"/>
      <c r="F75" s="261"/>
      <c r="G75" s="261"/>
      <c r="H75" s="261"/>
      <c r="I75" s="261"/>
    </row>
    <row r="76" spans="1:21" ht="42" x14ac:dyDescent="0.3">
      <c r="B76" s="138" t="s">
        <v>422</v>
      </c>
      <c r="C76" s="151" t="s">
        <v>423</v>
      </c>
      <c r="D76" s="251"/>
      <c r="E76" s="251"/>
      <c r="F76" s="251"/>
      <c r="G76" s="251"/>
      <c r="H76" s="251"/>
      <c r="I76" s="251"/>
    </row>
    <row r="77" spans="1:21" ht="27" x14ac:dyDescent="0.3">
      <c r="B77" s="169" t="s">
        <v>424</v>
      </c>
      <c r="C77" s="169" t="s">
        <v>439</v>
      </c>
      <c r="D77" s="205">
        <v>8899</v>
      </c>
      <c r="E77" s="172">
        <v>9878</v>
      </c>
      <c r="F77" s="172">
        <v>10964</v>
      </c>
      <c r="G77" s="172">
        <v>12171</v>
      </c>
      <c r="H77" s="172">
        <v>13509</v>
      </c>
      <c r="I77" s="163"/>
      <c r="J77" s="14">
        <f>+F77/4</f>
        <v>2741</v>
      </c>
      <c r="K77" s="14">
        <f>+F77/2</f>
        <v>5482</v>
      </c>
      <c r="L77" s="14">
        <f>+F77/4*3</f>
        <v>8223</v>
      </c>
      <c r="O77" s="164">
        <f>ROUND(E77,0)</f>
        <v>9878</v>
      </c>
      <c r="P77" s="14">
        <f t="shared" ref="P77:R80" si="10">ROUND(J77,0)</f>
        <v>2741</v>
      </c>
      <c r="Q77" s="14">
        <f t="shared" si="10"/>
        <v>5482</v>
      </c>
      <c r="R77" s="14">
        <f t="shared" si="10"/>
        <v>8223</v>
      </c>
      <c r="S77" s="164">
        <f t="shared" ref="S77:U80" si="11">ROUND(F77,0)</f>
        <v>10964</v>
      </c>
      <c r="T77" s="164">
        <f t="shared" si="11"/>
        <v>12171</v>
      </c>
      <c r="U77" s="164">
        <f t="shared" si="11"/>
        <v>13509</v>
      </c>
    </row>
    <row r="78" spans="1:21" ht="27" x14ac:dyDescent="0.3">
      <c r="B78" s="169" t="s">
        <v>424</v>
      </c>
      <c r="C78" s="169" t="s">
        <v>440</v>
      </c>
      <c r="D78" s="205">
        <v>7520</v>
      </c>
      <c r="E78" s="172">
        <v>8347</v>
      </c>
      <c r="F78" s="172">
        <v>9265</v>
      </c>
      <c r="G78" s="172">
        <v>10285</v>
      </c>
      <c r="H78" s="172">
        <v>11416</v>
      </c>
      <c r="I78" s="163"/>
      <c r="J78" s="14">
        <f>+F78/4</f>
        <v>2316.25</v>
      </c>
      <c r="K78" s="14">
        <f>+F78/2</f>
        <v>4632.5</v>
      </c>
      <c r="L78" s="14">
        <f>+F78/4*3</f>
        <v>6948.75</v>
      </c>
      <c r="O78" s="164">
        <f>ROUND(E78,0)</f>
        <v>8347</v>
      </c>
      <c r="P78" s="14">
        <f t="shared" si="10"/>
        <v>2316</v>
      </c>
      <c r="Q78" s="14">
        <f t="shared" si="10"/>
        <v>4633</v>
      </c>
      <c r="R78" s="14">
        <f t="shared" si="10"/>
        <v>6949</v>
      </c>
      <c r="S78" s="164">
        <f t="shared" si="11"/>
        <v>9265</v>
      </c>
      <c r="T78" s="164">
        <f t="shared" si="11"/>
        <v>10285</v>
      </c>
      <c r="U78" s="164">
        <f t="shared" si="11"/>
        <v>11416</v>
      </c>
    </row>
    <row r="79" spans="1:21" ht="27" x14ac:dyDescent="0.3">
      <c r="B79" s="169" t="s">
        <v>424</v>
      </c>
      <c r="C79" s="169" t="s">
        <v>441</v>
      </c>
      <c r="D79" s="205">
        <v>6809</v>
      </c>
      <c r="E79" s="172">
        <v>7566</v>
      </c>
      <c r="F79" s="172">
        <v>8408</v>
      </c>
      <c r="G79" s="172">
        <v>9343</v>
      </c>
      <c r="H79" s="172">
        <v>10382</v>
      </c>
      <c r="I79" s="163"/>
      <c r="J79" s="14">
        <f>+F79/4</f>
        <v>2102</v>
      </c>
      <c r="K79" s="14">
        <f>+F79/2</f>
        <v>4204</v>
      </c>
      <c r="L79" s="14">
        <f>+F79/4*3</f>
        <v>6306</v>
      </c>
      <c r="O79" s="164">
        <f>ROUND(E79,0)</f>
        <v>7566</v>
      </c>
      <c r="P79" s="14">
        <f t="shared" si="10"/>
        <v>2102</v>
      </c>
      <c r="Q79" s="14">
        <f t="shared" si="10"/>
        <v>4204</v>
      </c>
      <c r="R79" s="14">
        <f t="shared" si="10"/>
        <v>6306</v>
      </c>
      <c r="S79" s="164">
        <f t="shared" si="11"/>
        <v>8408</v>
      </c>
      <c r="T79" s="164">
        <f t="shared" si="11"/>
        <v>9343</v>
      </c>
      <c r="U79" s="164">
        <f t="shared" si="11"/>
        <v>10382</v>
      </c>
    </row>
    <row r="80" spans="1:21" ht="27" x14ac:dyDescent="0.3">
      <c r="B80" s="169" t="s">
        <v>424</v>
      </c>
      <c r="C80" s="169" t="s">
        <v>442</v>
      </c>
      <c r="D80" s="205">
        <v>711</v>
      </c>
      <c r="E80" s="172">
        <v>781</v>
      </c>
      <c r="F80" s="172">
        <v>857</v>
      </c>
      <c r="G80" s="172">
        <v>942</v>
      </c>
      <c r="H80" s="172">
        <v>1034</v>
      </c>
      <c r="I80" s="163"/>
      <c r="J80" s="14">
        <f>+F80/4</f>
        <v>214.25</v>
      </c>
      <c r="K80" s="14">
        <f>+F80/2</f>
        <v>428.5</v>
      </c>
      <c r="L80" s="14">
        <f>+F80/4*3</f>
        <v>642.75</v>
      </c>
      <c r="O80" s="164">
        <f>ROUND(E80,0)</f>
        <v>781</v>
      </c>
      <c r="P80" s="14">
        <f t="shared" si="10"/>
        <v>214</v>
      </c>
      <c r="Q80" s="14">
        <f t="shared" si="10"/>
        <v>429</v>
      </c>
      <c r="R80" s="14">
        <f t="shared" si="10"/>
        <v>643</v>
      </c>
      <c r="S80" s="164">
        <f t="shared" si="11"/>
        <v>857</v>
      </c>
      <c r="T80" s="164">
        <f t="shared" si="11"/>
        <v>942</v>
      </c>
      <c r="U80" s="164">
        <f t="shared" si="11"/>
        <v>1034</v>
      </c>
    </row>
    <row r="81" spans="1:21" ht="40.5" x14ac:dyDescent="0.3">
      <c r="B81" s="169" t="s">
        <v>425</v>
      </c>
      <c r="C81" s="169" t="s">
        <v>443</v>
      </c>
      <c r="D81" s="273">
        <v>90.5</v>
      </c>
      <c r="E81" s="273">
        <v>90.6</v>
      </c>
      <c r="F81" s="273">
        <v>90.7</v>
      </c>
      <c r="G81" s="273">
        <v>90.8</v>
      </c>
      <c r="H81" s="273">
        <v>90.9</v>
      </c>
      <c r="I81" s="163"/>
    </row>
    <row r="82" spans="1:21" ht="27" x14ac:dyDescent="0.3">
      <c r="B82" s="169" t="s">
        <v>425</v>
      </c>
      <c r="C82" s="169" t="s">
        <v>444</v>
      </c>
      <c r="D82" s="273">
        <v>1.2</v>
      </c>
      <c r="E82" s="273">
        <v>1.1000000000000001</v>
      </c>
      <c r="F82" s="273">
        <v>1</v>
      </c>
      <c r="G82" s="273">
        <v>0.9</v>
      </c>
      <c r="H82" s="273">
        <v>0.8</v>
      </c>
      <c r="I82" s="163"/>
    </row>
    <row r="83" spans="1:21" x14ac:dyDescent="0.3">
      <c r="B83" s="153" t="s">
        <v>428</v>
      </c>
      <c r="C83" s="154"/>
      <c r="D83" s="44">
        <f>+Հ4!H111</f>
        <v>800815.4</v>
      </c>
      <c r="E83" s="44">
        <f>+Հ4!I111</f>
        <v>721994.6</v>
      </c>
      <c r="F83" s="44">
        <f>+Հ4!J111</f>
        <v>801401.50000000012</v>
      </c>
      <c r="G83" s="44">
        <f>+Հ4!K111</f>
        <v>806933.4</v>
      </c>
      <c r="H83" s="44">
        <f>+Հ4!L111</f>
        <v>811875.00000000012</v>
      </c>
      <c r="I83" s="44"/>
    </row>
    <row r="86" spans="1:21" x14ac:dyDescent="0.3">
      <c r="B86" s="148" t="s">
        <v>409</v>
      </c>
      <c r="C86" s="149">
        <v>1080</v>
      </c>
      <c r="D86" s="239" t="s">
        <v>80</v>
      </c>
      <c r="E86" s="239"/>
      <c r="F86" s="239"/>
      <c r="G86" s="239"/>
      <c r="H86" s="239"/>
      <c r="I86" s="239"/>
    </row>
    <row r="87" spans="1:21" ht="27" customHeight="1" x14ac:dyDescent="0.3">
      <c r="A87" s="18"/>
      <c r="B87" s="148" t="s">
        <v>410</v>
      </c>
      <c r="C87" s="149">
        <v>11005</v>
      </c>
      <c r="D87" s="214" t="s">
        <v>411</v>
      </c>
      <c r="E87" s="254" t="s">
        <v>412</v>
      </c>
      <c r="F87" s="236" t="s">
        <v>413</v>
      </c>
      <c r="G87" s="239" t="s">
        <v>414</v>
      </c>
      <c r="H87" s="239" t="s">
        <v>415</v>
      </c>
      <c r="I87" s="257" t="s">
        <v>416</v>
      </c>
    </row>
    <row r="88" spans="1:21" ht="40.5" x14ac:dyDescent="0.3">
      <c r="B88" s="148" t="s">
        <v>25</v>
      </c>
      <c r="C88" s="149" t="s">
        <v>35</v>
      </c>
      <c r="D88" s="252"/>
      <c r="E88" s="255"/>
      <c r="F88" s="237"/>
      <c r="G88" s="239"/>
      <c r="H88" s="239"/>
      <c r="I88" s="257"/>
    </row>
    <row r="89" spans="1:21" ht="67.5" x14ac:dyDescent="0.3">
      <c r="B89" s="148" t="s">
        <v>417</v>
      </c>
      <c r="C89" s="149" t="s">
        <v>429</v>
      </c>
      <c r="D89" s="252"/>
      <c r="E89" s="255"/>
      <c r="F89" s="237"/>
      <c r="G89" s="239"/>
      <c r="H89" s="239"/>
      <c r="I89" s="257"/>
    </row>
    <row r="90" spans="1:21" ht="28.5" x14ac:dyDescent="0.3">
      <c r="B90" s="148" t="s">
        <v>419</v>
      </c>
      <c r="C90" s="149" t="s">
        <v>30</v>
      </c>
      <c r="D90" s="252"/>
      <c r="E90" s="255"/>
      <c r="F90" s="237"/>
      <c r="G90" s="239"/>
      <c r="H90" s="239"/>
      <c r="I90" s="257"/>
    </row>
    <row r="91" spans="1:21" ht="42.75" x14ac:dyDescent="0.3">
      <c r="B91" s="150" t="s">
        <v>420</v>
      </c>
      <c r="C91" s="149" t="s">
        <v>445</v>
      </c>
      <c r="D91" s="253"/>
      <c r="E91" s="256"/>
      <c r="F91" s="238"/>
      <c r="G91" s="236"/>
      <c r="H91" s="236"/>
      <c r="I91" s="258"/>
    </row>
    <row r="92" spans="1:21" x14ac:dyDescent="0.3">
      <c r="B92" s="259" t="s">
        <v>421</v>
      </c>
      <c r="C92" s="260"/>
      <c r="D92" s="261"/>
      <c r="E92" s="261"/>
      <c r="F92" s="261"/>
      <c r="G92" s="261"/>
      <c r="H92" s="261"/>
      <c r="I92" s="261"/>
    </row>
    <row r="93" spans="1:21" ht="42" x14ac:dyDescent="0.3">
      <c r="B93" s="138" t="s">
        <v>422</v>
      </c>
      <c r="C93" s="151" t="s">
        <v>423</v>
      </c>
      <c r="D93" s="251"/>
      <c r="E93" s="251"/>
      <c r="F93" s="251"/>
      <c r="G93" s="251"/>
      <c r="H93" s="251"/>
      <c r="I93" s="251"/>
    </row>
    <row r="94" spans="1:21" ht="27" x14ac:dyDescent="0.3">
      <c r="B94" s="169" t="s">
        <v>424</v>
      </c>
      <c r="C94" s="169" t="s">
        <v>246</v>
      </c>
      <c r="D94" s="172">
        <v>12819</v>
      </c>
      <c r="E94" s="172">
        <v>14101</v>
      </c>
      <c r="F94" s="172">
        <v>15511</v>
      </c>
      <c r="G94" s="172">
        <v>17062</v>
      </c>
      <c r="H94" s="172">
        <v>18768</v>
      </c>
      <c r="I94" s="163"/>
      <c r="J94" s="14">
        <f>+F94/4</f>
        <v>3877.75</v>
      </c>
      <c r="K94" s="14">
        <f>+F94/2</f>
        <v>7755.5</v>
      </c>
      <c r="L94" s="14">
        <f>+F94/4*3</f>
        <v>11633.25</v>
      </c>
      <c r="O94" s="164">
        <f>ROUND(E94,0)</f>
        <v>14101</v>
      </c>
      <c r="P94" s="14">
        <f t="shared" ref="P94:R97" si="12">ROUND(J94,0)</f>
        <v>3878</v>
      </c>
      <c r="Q94" s="14">
        <f t="shared" si="12"/>
        <v>7756</v>
      </c>
      <c r="R94" s="14">
        <f t="shared" si="12"/>
        <v>11633</v>
      </c>
      <c r="S94" s="164">
        <f t="shared" ref="S94:U97" si="13">ROUND(F94,0)</f>
        <v>15511</v>
      </c>
      <c r="T94" s="164">
        <f t="shared" si="13"/>
        <v>17062</v>
      </c>
      <c r="U94" s="164">
        <f t="shared" si="13"/>
        <v>18768</v>
      </c>
    </row>
    <row r="95" spans="1:21" ht="27" x14ac:dyDescent="0.3">
      <c r="B95" s="169" t="s">
        <v>424</v>
      </c>
      <c r="C95" s="169" t="s">
        <v>247</v>
      </c>
      <c r="D95" s="172">
        <v>11419</v>
      </c>
      <c r="E95" s="172">
        <v>12561</v>
      </c>
      <c r="F95" s="172">
        <v>13817</v>
      </c>
      <c r="G95" s="172">
        <v>15199</v>
      </c>
      <c r="H95" s="172">
        <v>16719</v>
      </c>
      <c r="I95" s="163"/>
      <c r="J95" s="14">
        <f>+F95/4</f>
        <v>3454.25</v>
      </c>
      <c r="K95" s="14">
        <f>+F95/2</f>
        <v>6908.5</v>
      </c>
      <c r="L95" s="14">
        <f>+F95/4*3</f>
        <v>10362.75</v>
      </c>
      <c r="O95" s="164">
        <f>ROUND(E95,0)</f>
        <v>12561</v>
      </c>
      <c r="P95" s="14">
        <f t="shared" si="12"/>
        <v>3454</v>
      </c>
      <c r="Q95" s="14">
        <f t="shared" si="12"/>
        <v>6909</v>
      </c>
      <c r="R95" s="14">
        <f t="shared" si="12"/>
        <v>10363</v>
      </c>
      <c r="S95" s="164">
        <f t="shared" si="13"/>
        <v>13817</v>
      </c>
      <c r="T95" s="164">
        <f t="shared" si="13"/>
        <v>15199</v>
      </c>
      <c r="U95" s="164">
        <f t="shared" si="13"/>
        <v>16719</v>
      </c>
    </row>
    <row r="96" spans="1:21" ht="27" x14ac:dyDescent="0.3">
      <c r="B96" s="169" t="s">
        <v>424</v>
      </c>
      <c r="C96" s="169" t="s">
        <v>248</v>
      </c>
      <c r="D96" s="172">
        <v>4957</v>
      </c>
      <c r="E96" s="172">
        <v>5465</v>
      </c>
      <c r="F96" s="172">
        <v>6026</v>
      </c>
      <c r="G96" s="172">
        <v>6643</v>
      </c>
      <c r="H96" s="172">
        <v>7324</v>
      </c>
      <c r="I96" s="163"/>
      <c r="J96" s="14">
        <f>+F96/4</f>
        <v>1506.5</v>
      </c>
      <c r="K96" s="14">
        <f>+F96/2</f>
        <v>3013</v>
      </c>
      <c r="L96" s="14">
        <f>+F96/4*3</f>
        <v>4519.5</v>
      </c>
      <c r="O96" s="164">
        <f>ROUND(E96,0)</f>
        <v>5465</v>
      </c>
      <c r="P96" s="14">
        <f t="shared" si="12"/>
        <v>1507</v>
      </c>
      <c r="Q96" s="14">
        <f t="shared" si="12"/>
        <v>3013</v>
      </c>
      <c r="R96" s="14">
        <f t="shared" si="12"/>
        <v>4520</v>
      </c>
      <c r="S96" s="164">
        <f t="shared" si="13"/>
        <v>6026</v>
      </c>
      <c r="T96" s="164">
        <f t="shared" si="13"/>
        <v>6643</v>
      </c>
      <c r="U96" s="164">
        <f t="shared" si="13"/>
        <v>7324</v>
      </c>
    </row>
    <row r="97" spans="1:21" ht="27" x14ac:dyDescent="0.3">
      <c r="B97" s="169" t="s">
        <v>424</v>
      </c>
      <c r="C97" s="169" t="s">
        <v>249</v>
      </c>
      <c r="D97" s="172">
        <v>6462</v>
      </c>
      <c r="E97" s="172">
        <v>7096</v>
      </c>
      <c r="F97" s="172">
        <v>7791</v>
      </c>
      <c r="G97" s="172">
        <v>8555</v>
      </c>
      <c r="H97" s="172">
        <v>9394</v>
      </c>
      <c r="I97" s="163"/>
      <c r="J97" s="14">
        <f>+F97/4</f>
        <v>1947.75</v>
      </c>
      <c r="K97" s="14">
        <f>+F97/2</f>
        <v>3895.5</v>
      </c>
      <c r="L97" s="14">
        <f>+F97/4*3</f>
        <v>5843.25</v>
      </c>
      <c r="O97" s="164">
        <f>ROUND(E97,0)</f>
        <v>7096</v>
      </c>
      <c r="P97" s="14">
        <f t="shared" si="12"/>
        <v>1948</v>
      </c>
      <c r="Q97" s="14">
        <f t="shared" si="12"/>
        <v>3896</v>
      </c>
      <c r="R97" s="14">
        <f t="shared" si="12"/>
        <v>5843</v>
      </c>
      <c r="S97" s="164">
        <f t="shared" si="13"/>
        <v>7791</v>
      </c>
      <c r="T97" s="164">
        <f t="shared" si="13"/>
        <v>8555</v>
      </c>
      <c r="U97" s="164">
        <f t="shared" si="13"/>
        <v>9394</v>
      </c>
    </row>
    <row r="98" spans="1:21" ht="40.5" x14ac:dyDescent="0.3">
      <c r="B98" s="169" t="s">
        <v>425</v>
      </c>
      <c r="C98" s="169" t="s">
        <v>446</v>
      </c>
      <c r="D98" s="46">
        <v>43.4</v>
      </c>
      <c r="E98" s="46">
        <v>43.5</v>
      </c>
      <c r="F98" s="46">
        <v>43.6</v>
      </c>
      <c r="G98" s="46">
        <v>43.7</v>
      </c>
      <c r="H98" s="46">
        <v>43.8</v>
      </c>
      <c r="I98" s="163"/>
    </row>
    <row r="99" spans="1:21" ht="27" x14ac:dyDescent="0.3">
      <c r="B99" s="169" t="s">
        <v>425</v>
      </c>
      <c r="C99" s="169" t="s">
        <v>447</v>
      </c>
      <c r="D99" s="46">
        <v>27</v>
      </c>
      <c r="E99" s="46">
        <v>26.9</v>
      </c>
      <c r="F99" s="46">
        <v>26.8</v>
      </c>
      <c r="G99" s="46">
        <v>26.7</v>
      </c>
      <c r="H99" s="46">
        <v>26.6</v>
      </c>
      <c r="I99" s="163"/>
    </row>
    <row r="100" spans="1:21" x14ac:dyDescent="0.3">
      <c r="B100" s="153" t="s">
        <v>428</v>
      </c>
      <c r="C100" s="154"/>
      <c r="D100" s="44">
        <f>+Հ4!H145</f>
        <v>524395.29999999993</v>
      </c>
      <c r="E100" s="44">
        <f>+Հ4!I145</f>
        <v>468459.3</v>
      </c>
      <c r="F100" s="44">
        <f>+Հ4!J145</f>
        <v>521896.8</v>
      </c>
      <c r="G100" s="44">
        <f>+Հ4!K145</f>
        <v>511834.7</v>
      </c>
      <c r="H100" s="44">
        <f>+Հ4!L145</f>
        <v>515548.10000000003</v>
      </c>
      <c r="I100" s="44"/>
    </row>
    <row r="103" spans="1:21" x14ac:dyDescent="0.3">
      <c r="B103" s="148" t="s">
        <v>409</v>
      </c>
      <c r="C103" s="149">
        <v>1080</v>
      </c>
      <c r="D103" s="239" t="s">
        <v>80</v>
      </c>
      <c r="E103" s="239"/>
      <c r="F103" s="239"/>
      <c r="G103" s="239"/>
      <c r="H103" s="239"/>
      <c r="I103" s="239"/>
    </row>
    <row r="104" spans="1:21" ht="27" customHeight="1" x14ac:dyDescent="0.3">
      <c r="A104" s="18"/>
      <c r="B104" s="148" t="s">
        <v>410</v>
      </c>
      <c r="C104" s="149">
        <v>11006</v>
      </c>
      <c r="D104" s="214" t="s">
        <v>411</v>
      </c>
      <c r="E104" s="254" t="s">
        <v>412</v>
      </c>
      <c r="F104" s="236" t="s">
        <v>413</v>
      </c>
      <c r="G104" s="239" t="s">
        <v>414</v>
      </c>
      <c r="H104" s="239" t="s">
        <v>415</v>
      </c>
      <c r="I104" s="257" t="s">
        <v>416</v>
      </c>
    </row>
    <row r="105" spans="1:21" ht="40.5" x14ac:dyDescent="0.3">
      <c r="B105" s="148" t="s">
        <v>25</v>
      </c>
      <c r="C105" s="149" t="s">
        <v>36</v>
      </c>
      <c r="D105" s="252"/>
      <c r="E105" s="255"/>
      <c r="F105" s="237"/>
      <c r="G105" s="239"/>
      <c r="H105" s="239"/>
      <c r="I105" s="257"/>
    </row>
    <row r="106" spans="1:21" ht="67.5" x14ac:dyDescent="0.3">
      <c r="B106" s="148" t="s">
        <v>417</v>
      </c>
      <c r="C106" s="149" t="s">
        <v>429</v>
      </c>
      <c r="D106" s="252"/>
      <c r="E106" s="255"/>
      <c r="F106" s="237"/>
      <c r="G106" s="239"/>
      <c r="H106" s="239"/>
      <c r="I106" s="257"/>
    </row>
    <row r="107" spans="1:21" ht="28.5" x14ac:dyDescent="0.3">
      <c r="B107" s="148" t="s">
        <v>419</v>
      </c>
      <c r="C107" s="149" t="s">
        <v>30</v>
      </c>
      <c r="D107" s="252"/>
      <c r="E107" s="255"/>
      <c r="F107" s="237"/>
      <c r="G107" s="239"/>
      <c r="H107" s="239"/>
      <c r="I107" s="257"/>
    </row>
    <row r="108" spans="1:21" ht="42.75" x14ac:dyDescent="0.3">
      <c r="B108" s="150" t="s">
        <v>420</v>
      </c>
      <c r="C108" s="149" t="s">
        <v>448</v>
      </c>
      <c r="D108" s="253"/>
      <c r="E108" s="256"/>
      <c r="F108" s="238"/>
      <c r="G108" s="236"/>
      <c r="H108" s="236"/>
      <c r="I108" s="258"/>
    </row>
    <row r="109" spans="1:21" x14ac:dyDescent="0.3">
      <c r="B109" s="259" t="s">
        <v>421</v>
      </c>
      <c r="C109" s="260"/>
      <c r="D109" s="261"/>
      <c r="E109" s="261"/>
      <c r="F109" s="261"/>
      <c r="G109" s="261"/>
      <c r="H109" s="261"/>
      <c r="I109" s="261"/>
    </row>
    <row r="110" spans="1:21" ht="42" x14ac:dyDescent="0.3">
      <c r="B110" s="138" t="s">
        <v>422</v>
      </c>
      <c r="C110" s="151" t="s">
        <v>423</v>
      </c>
      <c r="D110" s="251"/>
      <c r="E110" s="251"/>
      <c r="F110" s="251"/>
      <c r="G110" s="251"/>
      <c r="H110" s="251"/>
      <c r="I110" s="251"/>
    </row>
    <row r="111" spans="1:21" ht="27" x14ac:dyDescent="0.3">
      <c r="B111" s="149" t="s">
        <v>424</v>
      </c>
      <c r="C111" s="149" t="s">
        <v>227</v>
      </c>
      <c r="D111" s="172">
        <v>31584</v>
      </c>
      <c r="E111" s="172">
        <v>37901</v>
      </c>
      <c r="F111" s="172">
        <v>41691</v>
      </c>
      <c r="G111" s="172">
        <v>43775</v>
      </c>
      <c r="H111" s="172">
        <v>45964</v>
      </c>
      <c r="I111" s="163"/>
      <c r="J111" s="14">
        <f>+F111/4</f>
        <v>10422.75</v>
      </c>
      <c r="K111" s="14">
        <f>+F111/2</f>
        <v>20845.5</v>
      </c>
      <c r="L111" s="14">
        <f>+F111/4*3</f>
        <v>31268.25</v>
      </c>
      <c r="O111" s="164">
        <f>ROUND(E111,0)</f>
        <v>37901</v>
      </c>
      <c r="P111" s="14">
        <f t="shared" ref="P111:R114" si="14">ROUND(J111,0)</f>
        <v>10423</v>
      </c>
      <c r="Q111" s="14">
        <f t="shared" si="14"/>
        <v>20846</v>
      </c>
      <c r="R111" s="14">
        <f t="shared" si="14"/>
        <v>31268</v>
      </c>
      <c r="S111" s="164">
        <f t="shared" ref="S111:U114" si="15">ROUND(F111,0)</f>
        <v>41691</v>
      </c>
      <c r="T111" s="164">
        <f t="shared" si="15"/>
        <v>43775</v>
      </c>
      <c r="U111" s="164">
        <f t="shared" si="15"/>
        <v>45964</v>
      </c>
    </row>
    <row r="112" spans="1:21" x14ac:dyDescent="0.3">
      <c r="B112" s="149" t="s">
        <v>424</v>
      </c>
      <c r="C112" s="149" t="s">
        <v>250</v>
      </c>
      <c r="D112" s="172">
        <v>28929</v>
      </c>
      <c r="E112" s="172">
        <v>34715</v>
      </c>
      <c r="F112" s="172">
        <v>38186</v>
      </c>
      <c r="G112" s="172">
        <v>40096</v>
      </c>
      <c r="H112" s="172">
        <v>42100</v>
      </c>
      <c r="I112" s="163"/>
      <c r="J112" s="14">
        <f>+F112/4</f>
        <v>9546.5</v>
      </c>
      <c r="K112" s="14">
        <f>+F112/2</f>
        <v>19093</v>
      </c>
      <c r="L112" s="14">
        <f>+F112/4*3</f>
        <v>28639.5</v>
      </c>
      <c r="O112" s="164">
        <f>ROUND(E112,0)</f>
        <v>34715</v>
      </c>
      <c r="P112" s="14">
        <f t="shared" si="14"/>
        <v>9547</v>
      </c>
      <c r="Q112" s="14">
        <f t="shared" si="14"/>
        <v>19093</v>
      </c>
      <c r="R112" s="14">
        <f t="shared" si="14"/>
        <v>28640</v>
      </c>
      <c r="S112" s="164">
        <f t="shared" si="15"/>
        <v>38186</v>
      </c>
      <c r="T112" s="164">
        <f t="shared" si="15"/>
        <v>40096</v>
      </c>
      <c r="U112" s="164">
        <f t="shared" si="15"/>
        <v>42100</v>
      </c>
    </row>
    <row r="113" spans="1:21" x14ac:dyDescent="0.3">
      <c r="B113" s="149" t="s">
        <v>424</v>
      </c>
      <c r="C113" s="149" t="s">
        <v>228</v>
      </c>
      <c r="D113" s="172">
        <v>17763</v>
      </c>
      <c r="E113" s="172">
        <v>21354</v>
      </c>
      <c r="F113" s="172">
        <v>23531</v>
      </c>
      <c r="G113" s="172">
        <v>24751</v>
      </c>
      <c r="H113" s="172">
        <v>26034</v>
      </c>
      <c r="I113" s="163"/>
      <c r="J113" s="14">
        <f>+F113/4</f>
        <v>5882.75</v>
      </c>
      <c r="K113" s="14">
        <f>+F113/2</f>
        <v>11765.5</v>
      </c>
      <c r="L113" s="14">
        <f>+F113/4*3</f>
        <v>17648.25</v>
      </c>
      <c r="O113" s="164">
        <f>ROUND(E113,0)</f>
        <v>21354</v>
      </c>
      <c r="P113" s="14">
        <f t="shared" si="14"/>
        <v>5883</v>
      </c>
      <c r="Q113" s="14">
        <f t="shared" si="14"/>
        <v>11766</v>
      </c>
      <c r="R113" s="14">
        <f t="shared" si="14"/>
        <v>17648</v>
      </c>
      <c r="S113" s="164">
        <f t="shared" si="15"/>
        <v>23531</v>
      </c>
      <c r="T113" s="164">
        <f t="shared" si="15"/>
        <v>24751</v>
      </c>
      <c r="U113" s="164">
        <f t="shared" si="15"/>
        <v>26034</v>
      </c>
    </row>
    <row r="114" spans="1:21" ht="27" x14ac:dyDescent="0.3">
      <c r="B114" s="149" t="s">
        <v>424</v>
      </c>
      <c r="C114" s="149" t="s">
        <v>245</v>
      </c>
      <c r="D114" s="172">
        <v>13821</v>
      </c>
      <c r="E114" s="172">
        <v>16547</v>
      </c>
      <c r="F114" s="172">
        <v>18160</v>
      </c>
      <c r="G114" s="172">
        <v>19025</v>
      </c>
      <c r="H114" s="172">
        <v>19930</v>
      </c>
      <c r="I114" s="163"/>
      <c r="J114" s="14">
        <f>+F114/4</f>
        <v>4540</v>
      </c>
      <c r="K114" s="14">
        <f>+F114/2</f>
        <v>9080</v>
      </c>
      <c r="L114" s="14">
        <f>+F114/4*3</f>
        <v>13620</v>
      </c>
      <c r="O114" s="164">
        <f>ROUND(E114,0)</f>
        <v>16547</v>
      </c>
      <c r="P114" s="14">
        <f t="shared" si="14"/>
        <v>4540</v>
      </c>
      <c r="Q114" s="14">
        <f t="shared" si="14"/>
        <v>9080</v>
      </c>
      <c r="R114" s="14">
        <f t="shared" si="14"/>
        <v>13620</v>
      </c>
      <c r="S114" s="164">
        <f t="shared" si="15"/>
        <v>18160</v>
      </c>
      <c r="T114" s="164">
        <f t="shared" si="15"/>
        <v>19025</v>
      </c>
      <c r="U114" s="164">
        <f t="shared" si="15"/>
        <v>19930</v>
      </c>
    </row>
    <row r="115" spans="1:21" ht="27" x14ac:dyDescent="0.3">
      <c r="B115" s="149" t="s">
        <v>425</v>
      </c>
      <c r="C115" s="149" t="s">
        <v>449</v>
      </c>
      <c r="D115" s="46">
        <v>56.2</v>
      </c>
      <c r="E115" s="172">
        <v>56.3</v>
      </c>
      <c r="F115" s="46">
        <v>56.4</v>
      </c>
      <c r="G115" s="46">
        <v>56.5</v>
      </c>
      <c r="H115" s="46">
        <v>56.6</v>
      </c>
      <c r="I115" s="163"/>
    </row>
    <row r="116" spans="1:21" ht="27" x14ac:dyDescent="0.3">
      <c r="B116" s="149" t="s">
        <v>425</v>
      </c>
      <c r="C116" s="149" t="s">
        <v>450</v>
      </c>
      <c r="D116" s="46">
        <v>3.3</v>
      </c>
      <c r="E116" s="172">
        <v>3.2</v>
      </c>
      <c r="F116" s="46">
        <v>3.1</v>
      </c>
      <c r="G116" s="46">
        <v>3</v>
      </c>
      <c r="H116" s="46">
        <v>2.9</v>
      </c>
      <c r="I116" s="163"/>
    </row>
    <row r="117" spans="1:21" x14ac:dyDescent="0.3">
      <c r="B117" s="153" t="s">
        <v>428</v>
      </c>
      <c r="C117" s="154"/>
      <c r="D117" s="44">
        <f>+Հ4!H179</f>
        <v>969859.24</v>
      </c>
      <c r="E117" s="44">
        <f>+Հ4!I179</f>
        <v>833715.79999999993</v>
      </c>
      <c r="F117" s="44">
        <f>+Հ4!J179</f>
        <v>1094043.5</v>
      </c>
      <c r="G117" s="44">
        <f>+Հ4!K179</f>
        <v>1102449.5999999999</v>
      </c>
      <c r="H117" s="44">
        <f>+Հ4!L179</f>
        <v>1110560.5</v>
      </c>
      <c r="I117" s="44"/>
    </row>
    <row r="120" spans="1:21" x14ac:dyDescent="0.3">
      <c r="B120" s="148" t="s">
        <v>409</v>
      </c>
      <c r="C120" s="149">
        <v>1080</v>
      </c>
      <c r="D120" s="239" t="s">
        <v>80</v>
      </c>
      <c r="E120" s="239"/>
      <c r="F120" s="239"/>
      <c r="G120" s="239"/>
      <c r="H120" s="239"/>
      <c r="I120" s="239"/>
    </row>
    <row r="121" spans="1:21" ht="27" customHeight="1" x14ac:dyDescent="0.3">
      <c r="A121" s="18"/>
      <c r="B121" s="148" t="s">
        <v>410</v>
      </c>
      <c r="C121" s="149">
        <v>11008</v>
      </c>
      <c r="D121" s="214" t="s">
        <v>411</v>
      </c>
      <c r="E121" s="254" t="s">
        <v>412</v>
      </c>
      <c r="F121" s="236" t="s">
        <v>413</v>
      </c>
      <c r="G121" s="239" t="s">
        <v>414</v>
      </c>
      <c r="H121" s="239" t="s">
        <v>415</v>
      </c>
      <c r="I121" s="257" t="s">
        <v>416</v>
      </c>
    </row>
    <row r="122" spans="1:21" ht="67.5" x14ac:dyDescent="0.3">
      <c r="B122" s="148" t="s">
        <v>25</v>
      </c>
      <c r="C122" s="149" t="s">
        <v>37</v>
      </c>
      <c r="D122" s="252"/>
      <c r="E122" s="255"/>
      <c r="F122" s="237"/>
      <c r="G122" s="239"/>
      <c r="H122" s="239"/>
      <c r="I122" s="257"/>
    </row>
    <row r="123" spans="1:21" ht="67.5" x14ac:dyDescent="0.3">
      <c r="B123" s="148" t="s">
        <v>417</v>
      </c>
      <c r="C123" s="149" t="s">
        <v>429</v>
      </c>
      <c r="D123" s="252"/>
      <c r="E123" s="255"/>
      <c r="F123" s="237"/>
      <c r="G123" s="239"/>
      <c r="H123" s="239"/>
      <c r="I123" s="257"/>
    </row>
    <row r="124" spans="1:21" ht="28.5" x14ac:dyDescent="0.3">
      <c r="B124" s="148" t="s">
        <v>419</v>
      </c>
      <c r="C124" s="149" t="s">
        <v>30</v>
      </c>
      <c r="D124" s="252"/>
      <c r="E124" s="255"/>
      <c r="F124" s="237"/>
      <c r="G124" s="239"/>
      <c r="H124" s="239"/>
      <c r="I124" s="257"/>
    </row>
    <row r="125" spans="1:21" ht="42.75" x14ac:dyDescent="0.3">
      <c r="B125" s="150" t="s">
        <v>420</v>
      </c>
      <c r="C125" s="149" t="s">
        <v>451</v>
      </c>
      <c r="D125" s="253"/>
      <c r="E125" s="256"/>
      <c r="F125" s="238"/>
      <c r="G125" s="236"/>
      <c r="H125" s="236"/>
      <c r="I125" s="258"/>
    </row>
    <row r="126" spans="1:21" x14ac:dyDescent="0.3">
      <c r="B126" s="259" t="s">
        <v>421</v>
      </c>
      <c r="C126" s="260"/>
      <c r="D126" s="261"/>
      <c r="E126" s="261"/>
      <c r="F126" s="261"/>
      <c r="G126" s="261"/>
      <c r="H126" s="261"/>
      <c r="I126" s="261"/>
    </row>
    <row r="127" spans="1:21" ht="42" x14ac:dyDescent="0.3">
      <c r="B127" s="138" t="s">
        <v>422</v>
      </c>
      <c r="C127" s="151" t="s">
        <v>423</v>
      </c>
      <c r="D127" s="251"/>
      <c r="E127" s="251"/>
      <c r="F127" s="251"/>
      <c r="G127" s="251"/>
      <c r="H127" s="251"/>
      <c r="I127" s="251"/>
    </row>
    <row r="128" spans="1:21" ht="27" x14ac:dyDescent="0.3">
      <c r="B128" s="149" t="s">
        <v>424</v>
      </c>
      <c r="C128" s="176" t="s">
        <v>168</v>
      </c>
      <c r="D128" s="172">
        <v>3713</v>
      </c>
      <c r="E128" s="172">
        <v>3765</v>
      </c>
      <c r="F128" s="172">
        <v>4073</v>
      </c>
      <c r="G128" s="172">
        <v>4453</v>
      </c>
      <c r="H128" s="172">
        <v>4922</v>
      </c>
      <c r="I128" s="163"/>
      <c r="J128" s="14">
        <f>+F128/4</f>
        <v>1018.25</v>
      </c>
      <c r="K128" s="14">
        <f>+F128/2</f>
        <v>2036.5</v>
      </c>
      <c r="L128" s="14">
        <f>+F128/4*3</f>
        <v>3054.75</v>
      </c>
      <c r="O128" s="164">
        <f>ROUND(E128,0)</f>
        <v>3765</v>
      </c>
      <c r="P128" s="14">
        <f t="shared" ref="P128:R148" si="16">ROUND(J128,0)</f>
        <v>1018</v>
      </c>
      <c r="Q128" s="14">
        <f t="shared" si="16"/>
        <v>2037</v>
      </c>
      <c r="R128" s="14">
        <f t="shared" si="16"/>
        <v>3055</v>
      </c>
      <c r="S128" s="164">
        <f t="shared" ref="S128:U148" si="17">ROUND(F128,0)</f>
        <v>4073</v>
      </c>
      <c r="T128" s="164">
        <f t="shared" si="17"/>
        <v>4453</v>
      </c>
      <c r="U128" s="164">
        <f t="shared" si="17"/>
        <v>4922</v>
      </c>
    </row>
    <row r="129" spans="2:21" ht="27" x14ac:dyDescent="0.3">
      <c r="B129" s="149" t="s">
        <v>424</v>
      </c>
      <c r="C129" s="176" t="s">
        <v>169</v>
      </c>
      <c r="D129" s="172">
        <v>3517</v>
      </c>
      <c r="E129" s="172">
        <v>3566</v>
      </c>
      <c r="F129" s="172">
        <v>3858</v>
      </c>
      <c r="G129" s="172">
        <v>4218</v>
      </c>
      <c r="H129" s="172">
        <v>4663</v>
      </c>
      <c r="I129" s="163"/>
      <c r="J129" s="14">
        <f>+F129/4</f>
        <v>964.5</v>
      </c>
      <c r="K129" s="14">
        <f>+F129/2</f>
        <v>1929</v>
      </c>
      <c r="L129" s="14">
        <f>+F129/4*3</f>
        <v>2893.5</v>
      </c>
      <c r="O129" s="164">
        <f>ROUND(E129,0)</f>
        <v>3566</v>
      </c>
      <c r="P129" s="14">
        <f t="shared" si="16"/>
        <v>965</v>
      </c>
      <c r="Q129" s="14">
        <f t="shared" si="16"/>
        <v>1929</v>
      </c>
      <c r="R129" s="14">
        <f t="shared" si="16"/>
        <v>2894</v>
      </c>
      <c r="S129" s="164">
        <f t="shared" si="17"/>
        <v>3858</v>
      </c>
      <c r="T129" s="164">
        <f t="shared" si="17"/>
        <v>4218</v>
      </c>
      <c r="U129" s="164">
        <f t="shared" si="17"/>
        <v>4663</v>
      </c>
    </row>
    <row r="130" spans="2:21" x14ac:dyDescent="0.3">
      <c r="B130" s="149" t="s">
        <v>424</v>
      </c>
      <c r="C130" s="176" t="s">
        <v>170</v>
      </c>
      <c r="D130" s="46">
        <v>3059</v>
      </c>
      <c r="E130" s="172">
        <v>3106</v>
      </c>
      <c r="F130" s="46">
        <v>3364</v>
      </c>
      <c r="G130" s="46">
        <v>3682</v>
      </c>
      <c r="H130" s="46">
        <v>4075</v>
      </c>
      <c r="I130" s="163"/>
    </row>
    <row r="131" spans="2:21" ht="27" x14ac:dyDescent="0.3">
      <c r="B131" s="149" t="s">
        <v>424</v>
      </c>
      <c r="C131" s="176" t="s">
        <v>171</v>
      </c>
      <c r="D131" s="46">
        <v>654</v>
      </c>
      <c r="E131" s="172">
        <v>659</v>
      </c>
      <c r="F131" s="46">
        <v>709</v>
      </c>
      <c r="G131" s="46">
        <v>771</v>
      </c>
      <c r="H131" s="46">
        <v>847</v>
      </c>
      <c r="I131" s="163"/>
    </row>
    <row r="132" spans="2:21" ht="27" x14ac:dyDescent="0.3">
      <c r="B132" s="149" t="s">
        <v>425</v>
      </c>
      <c r="C132" s="176" t="s">
        <v>452</v>
      </c>
      <c r="D132" s="46">
        <v>82.4</v>
      </c>
      <c r="E132" s="46">
        <v>82.5</v>
      </c>
      <c r="F132" s="46">
        <v>82.6</v>
      </c>
      <c r="G132" s="46">
        <v>82.7</v>
      </c>
      <c r="H132" s="46">
        <v>82.8</v>
      </c>
      <c r="I132" s="163"/>
      <c r="J132" s="14">
        <f>+F132/4</f>
        <v>20.65</v>
      </c>
      <c r="K132" s="14">
        <f>+F132/2</f>
        <v>41.3</v>
      </c>
      <c r="L132" s="14">
        <f>+F132/4*3</f>
        <v>61.949999999999996</v>
      </c>
      <c r="O132" s="164">
        <f>ROUND(E132,0)</f>
        <v>83</v>
      </c>
      <c r="P132" s="14">
        <f t="shared" si="16"/>
        <v>21</v>
      </c>
      <c r="Q132" s="14">
        <f t="shared" si="16"/>
        <v>41</v>
      </c>
      <c r="R132" s="14">
        <f t="shared" si="16"/>
        <v>62</v>
      </c>
      <c r="S132" s="164">
        <f t="shared" si="17"/>
        <v>83</v>
      </c>
      <c r="T132" s="164">
        <f t="shared" si="17"/>
        <v>83</v>
      </c>
      <c r="U132" s="164">
        <f t="shared" si="17"/>
        <v>83</v>
      </c>
    </row>
    <row r="133" spans="2:21" ht="27" x14ac:dyDescent="0.3">
      <c r="B133" s="149" t="s">
        <v>425</v>
      </c>
      <c r="C133" s="176" t="s">
        <v>453</v>
      </c>
      <c r="D133" s="46">
        <v>0.5</v>
      </c>
      <c r="E133" s="46">
        <v>0.4</v>
      </c>
      <c r="F133" s="46">
        <v>0.3</v>
      </c>
      <c r="G133" s="46">
        <v>0.2</v>
      </c>
      <c r="H133" s="46">
        <v>0.1</v>
      </c>
      <c r="I133" s="163"/>
      <c r="J133" s="14">
        <f>+F133/4</f>
        <v>7.4999999999999997E-2</v>
      </c>
      <c r="K133" s="14">
        <f>+F133/2</f>
        <v>0.15</v>
      </c>
      <c r="L133" s="14">
        <f>+F133/4*3</f>
        <v>0.22499999999999998</v>
      </c>
      <c r="O133" s="164">
        <f>ROUND(E133,0)</f>
        <v>0</v>
      </c>
      <c r="P133" s="14">
        <f t="shared" si="16"/>
        <v>0</v>
      </c>
      <c r="Q133" s="14">
        <f t="shared" si="16"/>
        <v>0</v>
      </c>
      <c r="R133" s="14">
        <f t="shared" si="16"/>
        <v>0</v>
      </c>
      <c r="S133" s="164">
        <f t="shared" si="17"/>
        <v>0</v>
      </c>
      <c r="T133" s="164">
        <f t="shared" si="17"/>
        <v>0</v>
      </c>
      <c r="U133" s="164">
        <f t="shared" si="17"/>
        <v>0</v>
      </c>
    </row>
    <row r="134" spans="2:21" ht="27" x14ac:dyDescent="0.3">
      <c r="B134" s="149" t="s">
        <v>424</v>
      </c>
      <c r="C134" s="176" t="s">
        <v>172</v>
      </c>
      <c r="D134" s="172">
        <v>933</v>
      </c>
      <c r="E134" s="172">
        <v>1574</v>
      </c>
      <c r="F134" s="172">
        <v>2656</v>
      </c>
      <c r="G134" s="172">
        <v>4481</v>
      </c>
      <c r="H134" s="172">
        <v>7560</v>
      </c>
      <c r="I134" s="163"/>
      <c r="J134" s="14">
        <f>+F134/4</f>
        <v>664</v>
      </c>
      <c r="K134" s="14">
        <f>+F134/2</f>
        <v>1328</v>
      </c>
      <c r="L134" s="14">
        <f>+F134/4*3</f>
        <v>1992</v>
      </c>
      <c r="O134" s="164">
        <f>ROUND(E134,0)</f>
        <v>1574</v>
      </c>
      <c r="P134" s="14">
        <f t="shared" si="16"/>
        <v>664</v>
      </c>
      <c r="Q134" s="14">
        <f t="shared" si="16"/>
        <v>1328</v>
      </c>
      <c r="R134" s="14">
        <f t="shared" si="16"/>
        <v>1992</v>
      </c>
      <c r="S134" s="164">
        <f t="shared" si="17"/>
        <v>2656</v>
      </c>
      <c r="T134" s="164">
        <f t="shared" si="17"/>
        <v>4481</v>
      </c>
      <c r="U134" s="164">
        <f t="shared" si="17"/>
        <v>7560</v>
      </c>
    </row>
    <row r="135" spans="2:21" x14ac:dyDescent="0.3">
      <c r="B135" s="149" t="s">
        <v>424</v>
      </c>
      <c r="C135" s="176" t="s">
        <v>173</v>
      </c>
      <c r="D135" s="46">
        <v>933</v>
      </c>
      <c r="E135" s="172">
        <v>1574</v>
      </c>
      <c r="F135" s="46">
        <v>2656</v>
      </c>
      <c r="G135" s="46">
        <v>4481</v>
      </c>
      <c r="H135" s="46">
        <v>7560</v>
      </c>
      <c r="I135" s="163"/>
    </row>
    <row r="136" spans="2:21" x14ac:dyDescent="0.3">
      <c r="B136" s="149" t="s">
        <v>424</v>
      </c>
      <c r="C136" s="176" t="s">
        <v>174</v>
      </c>
      <c r="D136" s="46">
        <v>717</v>
      </c>
      <c r="E136" s="172">
        <v>1211</v>
      </c>
      <c r="F136" s="46">
        <v>2046</v>
      </c>
      <c r="G136" s="46">
        <v>3457</v>
      </c>
      <c r="H136" s="46">
        <v>5840</v>
      </c>
      <c r="I136" s="163"/>
    </row>
    <row r="137" spans="2:21" ht="27" x14ac:dyDescent="0.3">
      <c r="B137" s="149" t="s">
        <v>424</v>
      </c>
      <c r="C137" s="176" t="s">
        <v>175</v>
      </c>
      <c r="D137" s="172">
        <v>216</v>
      </c>
      <c r="E137" s="172">
        <v>363</v>
      </c>
      <c r="F137" s="172">
        <v>610</v>
      </c>
      <c r="G137" s="172">
        <v>1024</v>
      </c>
      <c r="H137" s="172">
        <v>1720</v>
      </c>
      <c r="I137" s="163"/>
      <c r="J137" s="14">
        <f>+F137/4</f>
        <v>152.5</v>
      </c>
      <c r="K137" s="14">
        <f>+F137/2</f>
        <v>305</v>
      </c>
      <c r="L137" s="14">
        <f>+F137/4*3</f>
        <v>457.5</v>
      </c>
      <c r="O137" s="164">
        <f>ROUND(E137,0)</f>
        <v>363</v>
      </c>
      <c r="P137" s="14">
        <f t="shared" ref="P137:R139" si="18">ROUND(J137,0)</f>
        <v>153</v>
      </c>
      <c r="Q137" s="14">
        <f t="shared" si="18"/>
        <v>305</v>
      </c>
      <c r="R137" s="14">
        <f t="shared" si="18"/>
        <v>458</v>
      </c>
      <c r="S137" s="164">
        <f t="shared" ref="S137:U139" si="19">ROUND(F137,0)</f>
        <v>610</v>
      </c>
      <c r="T137" s="164">
        <f t="shared" si="19"/>
        <v>1024</v>
      </c>
      <c r="U137" s="164">
        <f t="shared" si="19"/>
        <v>1720</v>
      </c>
    </row>
    <row r="138" spans="2:21" ht="27" x14ac:dyDescent="0.3">
      <c r="B138" s="149" t="s">
        <v>425</v>
      </c>
      <c r="C138" s="176" t="s">
        <v>454</v>
      </c>
      <c r="D138" s="46">
        <v>76.8</v>
      </c>
      <c r="E138" s="46">
        <v>76.900000000000006</v>
      </c>
      <c r="F138" s="46">
        <v>77</v>
      </c>
      <c r="G138" s="46">
        <v>77.099999999999994</v>
      </c>
      <c r="H138" s="46">
        <v>77.2</v>
      </c>
      <c r="I138" s="163"/>
      <c r="J138" s="14">
        <f>+F138/4</f>
        <v>19.25</v>
      </c>
      <c r="K138" s="14">
        <f>+F138/2</f>
        <v>38.5</v>
      </c>
      <c r="L138" s="14">
        <f>+F138/4*3</f>
        <v>57.75</v>
      </c>
      <c r="O138" s="164">
        <f>ROUND(E138,0)</f>
        <v>77</v>
      </c>
      <c r="P138" s="14">
        <f t="shared" si="18"/>
        <v>19</v>
      </c>
      <c r="Q138" s="14">
        <f t="shared" si="18"/>
        <v>39</v>
      </c>
      <c r="R138" s="14">
        <f t="shared" si="18"/>
        <v>58</v>
      </c>
      <c r="S138" s="164">
        <f t="shared" si="19"/>
        <v>77</v>
      </c>
      <c r="T138" s="164">
        <f t="shared" si="19"/>
        <v>77</v>
      </c>
      <c r="U138" s="164">
        <f t="shared" si="19"/>
        <v>77</v>
      </c>
    </row>
    <row r="139" spans="2:21" ht="27" x14ac:dyDescent="0.3">
      <c r="B139" s="149" t="s">
        <v>425</v>
      </c>
      <c r="C139" s="176" t="s">
        <v>455</v>
      </c>
      <c r="D139" s="46">
        <v>1.3</v>
      </c>
      <c r="E139" s="46">
        <v>1.2</v>
      </c>
      <c r="F139" s="46">
        <v>1.1000000000000001</v>
      </c>
      <c r="G139" s="46">
        <v>1</v>
      </c>
      <c r="H139" s="46">
        <v>0.9</v>
      </c>
      <c r="I139" s="163"/>
      <c r="J139" s="14">
        <f>+F139/4</f>
        <v>0.27500000000000002</v>
      </c>
      <c r="K139" s="14">
        <f>+F139/2</f>
        <v>0.55000000000000004</v>
      </c>
      <c r="L139" s="14">
        <f>+F139/4*3</f>
        <v>0.82500000000000007</v>
      </c>
      <c r="O139" s="164">
        <f>ROUND(E139,0)</f>
        <v>1</v>
      </c>
      <c r="P139" s="14">
        <f t="shared" si="18"/>
        <v>0</v>
      </c>
      <c r="Q139" s="14">
        <f t="shared" si="18"/>
        <v>1</v>
      </c>
      <c r="R139" s="14">
        <f t="shared" si="18"/>
        <v>1</v>
      </c>
      <c r="S139" s="164">
        <f t="shared" si="19"/>
        <v>1</v>
      </c>
      <c r="T139" s="164">
        <f t="shared" si="19"/>
        <v>1</v>
      </c>
      <c r="U139" s="164">
        <f t="shared" si="19"/>
        <v>1</v>
      </c>
    </row>
    <row r="140" spans="2:21" x14ac:dyDescent="0.3">
      <c r="B140" s="149" t="s">
        <v>424</v>
      </c>
      <c r="C140" s="176" t="s">
        <v>176</v>
      </c>
      <c r="D140" s="46">
        <v>811</v>
      </c>
      <c r="E140" s="172">
        <v>1120</v>
      </c>
      <c r="F140" s="46">
        <v>1548</v>
      </c>
      <c r="G140" s="46">
        <v>2139</v>
      </c>
      <c r="H140" s="46">
        <v>2955</v>
      </c>
      <c r="I140" s="163"/>
    </row>
    <row r="141" spans="2:21" ht="27" x14ac:dyDescent="0.3">
      <c r="B141" s="149" t="s">
        <v>424</v>
      </c>
      <c r="C141" s="176" t="s">
        <v>177</v>
      </c>
      <c r="D141" s="172">
        <v>751</v>
      </c>
      <c r="E141" s="172">
        <v>1038</v>
      </c>
      <c r="F141" s="172">
        <v>1434</v>
      </c>
      <c r="G141" s="172">
        <v>1981</v>
      </c>
      <c r="H141" s="172">
        <v>2736</v>
      </c>
      <c r="I141" s="163"/>
      <c r="J141" s="14">
        <f>+F141/4</f>
        <v>358.5</v>
      </c>
      <c r="K141" s="14">
        <f>+F141/2</f>
        <v>717</v>
      </c>
      <c r="L141" s="14">
        <f>+F141/4*3</f>
        <v>1075.5</v>
      </c>
      <c r="O141" s="164">
        <f>ROUND(E141,0)</f>
        <v>1038</v>
      </c>
      <c r="P141" s="14">
        <f t="shared" ref="P141:R143" si="20">ROUND(J141,0)</f>
        <v>359</v>
      </c>
      <c r="Q141" s="14">
        <f t="shared" si="20"/>
        <v>717</v>
      </c>
      <c r="R141" s="14">
        <f t="shared" si="20"/>
        <v>1076</v>
      </c>
      <c r="S141" s="164">
        <f t="shared" ref="S141:U143" si="21">ROUND(F141,0)</f>
        <v>1434</v>
      </c>
      <c r="T141" s="164">
        <f t="shared" si="21"/>
        <v>1981</v>
      </c>
      <c r="U141" s="164">
        <f t="shared" si="21"/>
        <v>2736</v>
      </c>
    </row>
    <row r="142" spans="2:21" ht="27" x14ac:dyDescent="0.3">
      <c r="B142" s="149" t="s">
        <v>424</v>
      </c>
      <c r="C142" s="176" t="s">
        <v>178</v>
      </c>
      <c r="D142" s="172">
        <v>797</v>
      </c>
      <c r="E142" s="172">
        <v>1102</v>
      </c>
      <c r="F142" s="172">
        <v>1524</v>
      </c>
      <c r="G142" s="172">
        <v>2108</v>
      </c>
      <c r="H142" s="172">
        <v>2916</v>
      </c>
      <c r="I142" s="163"/>
      <c r="J142" s="14">
        <f>+F142/4</f>
        <v>381</v>
      </c>
      <c r="K142" s="14">
        <f>+F142/2</f>
        <v>762</v>
      </c>
      <c r="L142" s="14">
        <f>+F142/4*3</f>
        <v>1143</v>
      </c>
      <c r="O142" s="164">
        <f>ROUND(E142,0)</f>
        <v>1102</v>
      </c>
      <c r="P142" s="14">
        <f t="shared" si="20"/>
        <v>381</v>
      </c>
      <c r="Q142" s="14">
        <f t="shared" si="20"/>
        <v>762</v>
      </c>
      <c r="R142" s="14">
        <f t="shared" si="20"/>
        <v>1143</v>
      </c>
      <c r="S142" s="164">
        <f t="shared" si="21"/>
        <v>1524</v>
      </c>
      <c r="T142" s="164">
        <f t="shared" si="21"/>
        <v>2108</v>
      </c>
      <c r="U142" s="164">
        <f t="shared" si="21"/>
        <v>2916</v>
      </c>
    </row>
    <row r="143" spans="2:21" ht="27" x14ac:dyDescent="0.3">
      <c r="B143" s="149" t="s">
        <v>424</v>
      </c>
      <c r="C143" s="176" t="s">
        <v>179</v>
      </c>
      <c r="D143" s="172">
        <v>14</v>
      </c>
      <c r="E143" s="172">
        <v>18</v>
      </c>
      <c r="F143" s="172">
        <v>24</v>
      </c>
      <c r="G143" s="172">
        <v>31</v>
      </c>
      <c r="H143" s="172">
        <v>39</v>
      </c>
      <c r="I143" s="163"/>
      <c r="J143" s="14">
        <f>+F143/4</f>
        <v>6</v>
      </c>
      <c r="K143" s="14">
        <f>+F143/2</f>
        <v>12</v>
      </c>
      <c r="L143" s="14">
        <f>+F143/4*3</f>
        <v>18</v>
      </c>
      <c r="O143" s="164">
        <f>ROUND(E143,0)</f>
        <v>18</v>
      </c>
      <c r="P143" s="14">
        <f t="shared" si="20"/>
        <v>6</v>
      </c>
      <c r="Q143" s="14">
        <f t="shared" si="20"/>
        <v>12</v>
      </c>
      <c r="R143" s="14">
        <f t="shared" si="20"/>
        <v>18</v>
      </c>
      <c r="S143" s="164">
        <f t="shared" si="21"/>
        <v>24</v>
      </c>
      <c r="T143" s="164">
        <f t="shared" si="21"/>
        <v>31</v>
      </c>
      <c r="U143" s="164">
        <f t="shared" si="21"/>
        <v>39</v>
      </c>
    </row>
    <row r="144" spans="2:21" ht="27" x14ac:dyDescent="0.3">
      <c r="B144" s="149" t="s">
        <v>425</v>
      </c>
      <c r="C144" s="176" t="s">
        <v>456</v>
      </c>
      <c r="D144" s="46">
        <v>98.3</v>
      </c>
      <c r="E144" s="46">
        <v>98.4</v>
      </c>
      <c r="F144" s="46">
        <v>98.5</v>
      </c>
      <c r="G144" s="46">
        <v>98.6</v>
      </c>
      <c r="H144" s="46">
        <v>98.7</v>
      </c>
      <c r="I144" s="163"/>
    </row>
    <row r="145" spans="1:21" ht="27" x14ac:dyDescent="0.3">
      <c r="B145" s="149" t="s">
        <v>425</v>
      </c>
      <c r="C145" s="176" t="s">
        <v>457</v>
      </c>
      <c r="D145" s="46">
        <v>0.4</v>
      </c>
      <c r="E145" s="46">
        <v>0.3</v>
      </c>
      <c r="F145" s="46">
        <v>0.2</v>
      </c>
      <c r="G145" s="46">
        <v>0.1</v>
      </c>
      <c r="H145" s="46">
        <v>0</v>
      </c>
      <c r="I145" s="163"/>
    </row>
    <row r="146" spans="1:21" ht="27" x14ac:dyDescent="0.3">
      <c r="B146" s="149" t="s">
        <v>424</v>
      </c>
      <c r="C146" s="176" t="s">
        <v>180</v>
      </c>
      <c r="D146" s="172">
        <v>23</v>
      </c>
      <c r="E146" s="172">
        <v>23</v>
      </c>
      <c r="F146" s="172">
        <v>23</v>
      </c>
      <c r="G146" s="172">
        <v>23</v>
      </c>
      <c r="H146" s="172">
        <v>23</v>
      </c>
      <c r="I146" s="163"/>
      <c r="J146" s="14">
        <f>+F146/4</f>
        <v>5.75</v>
      </c>
      <c r="K146" s="14">
        <f>+F146/2</f>
        <v>11.5</v>
      </c>
      <c r="L146" s="14">
        <f>+F146/4*3</f>
        <v>17.25</v>
      </c>
      <c r="O146" s="164">
        <f>ROUND(E146,0)</f>
        <v>23</v>
      </c>
      <c r="P146" s="14">
        <f t="shared" si="16"/>
        <v>6</v>
      </c>
      <c r="Q146" s="14">
        <f t="shared" si="16"/>
        <v>12</v>
      </c>
      <c r="R146" s="14">
        <f t="shared" si="16"/>
        <v>17</v>
      </c>
      <c r="S146" s="164">
        <f t="shared" si="17"/>
        <v>23</v>
      </c>
      <c r="T146" s="164">
        <f t="shared" si="17"/>
        <v>23</v>
      </c>
      <c r="U146" s="164">
        <f t="shared" si="17"/>
        <v>23</v>
      </c>
    </row>
    <row r="147" spans="1:21" ht="27" x14ac:dyDescent="0.3">
      <c r="B147" s="149" t="s">
        <v>424</v>
      </c>
      <c r="C147" s="176" t="s">
        <v>181</v>
      </c>
      <c r="D147" s="172">
        <v>14</v>
      </c>
      <c r="E147" s="172">
        <v>14</v>
      </c>
      <c r="F147" s="172">
        <v>14</v>
      </c>
      <c r="G147" s="172">
        <v>14</v>
      </c>
      <c r="H147" s="172">
        <v>14</v>
      </c>
      <c r="I147" s="163"/>
      <c r="J147" s="14">
        <f>+F147/4</f>
        <v>3.5</v>
      </c>
      <c r="K147" s="14">
        <f>+F147/2</f>
        <v>7</v>
      </c>
      <c r="L147" s="14">
        <f>+F147/4*3</f>
        <v>10.5</v>
      </c>
      <c r="O147" s="164">
        <f>ROUND(E147,0)</f>
        <v>14</v>
      </c>
      <c r="P147" s="14">
        <f t="shared" si="16"/>
        <v>4</v>
      </c>
      <c r="Q147" s="14">
        <f t="shared" si="16"/>
        <v>7</v>
      </c>
      <c r="R147" s="14">
        <f t="shared" si="16"/>
        <v>11</v>
      </c>
      <c r="S147" s="164">
        <f t="shared" si="17"/>
        <v>14</v>
      </c>
      <c r="T147" s="164">
        <f t="shared" si="17"/>
        <v>14</v>
      </c>
      <c r="U147" s="164">
        <f t="shared" si="17"/>
        <v>14</v>
      </c>
    </row>
    <row r="148" spans="1:21" ht="27" x14ac:dyDescent="0.3">
      <c r="B148" s="149" t="s">
        <v>424</v>
      </c>
      <c r="C148" s="176" t="s">
        <v>182</v>
      </c>
      <c r="D148" s="172">
        <v>23</v>
      </c>
      <c r="E148" s="172">
        <v>23</v>
      </c>
      <c r="F148" s="172">
        <v>23</v>
      </c>
      <c r="G148" s="172">
        <v>23</v>
      </c>
      <c r="H148" s="172">
        <v>23</v>
      </c>
      <c r="I148" s="163"/>
      <c r="J148" s="14">
        <f>+F148/4</f>
        <v>5.75</v>
      </c>
      <c r="K148" s="14">
        <f>+F148/2</f>
        <v>11.5</v>
      </c>
      <c r="L148" s="14">
        <f>+F148/4*3</f>
        <v>17.25</v>
      </c>
      <c r="O148" s="164">
        <f>ROUND(E148,0)</f>
        <v>23</v>
      </c>
      <c r="P148" s="14">
        <f t="shared" si="16"/>
        <v>6</v>
      </c>
      <c r="Q148" s="14">
        <f t="shared" si="16"/>
        <v>12</v>
      </c>
      <c r="R148" s="14">
        <f t="shared" si="16"/>
        <v>17</v>
      </c>
      <c r="S148" s="164">
        <f t="shared" si="17"/>
        <v>23</v>
      </c>
      <c r="T148" s="164">
        <f t="shared" si="17"/>
        <v>23</v>
      </c>
      <c r="U148" s="164">
        <f t="shared" si="17"/>
        <v>23</v>
      </c>
    </row>
    <row r="149" spans="1:21" x14ac:dyDescent="0.3">
      <c r="B149" s="153" t="s">
        <v>428</v>
      </c>
      <c r="C149" s="154"/>
      <c r="D149" s="44">
        <f>+Հ4!H213</f>
        <v>349741.83999999997</v>
      </c>
      <c r="E149" s="44">
        <f>+Հ4!I213</f>
        <v>350779.99999999994</v>
      </c>
      <c r="F149" s="44">
        <f>+Հ4!J213</f>
        <v>383003.2648</v>
      </c>
      <c r="G149" s="44">
        <f>+Հ4!K213</f>
        <v>382255.36479999992</v>
      </c>
      <c r="H149" s="44">
        <f>+Հ4!L213</f>
        <v>384862.2648</v>
      </c>
      <c r="I149" s="44"/>
    </row>
    <row r="152" spans="1:21" x14ac:dyDescent="0.3">
      <c r="B152" s="148" t="s">
        <v>409</v>
      </c>
      <c r="C152" s="149">
        <v>1080</v>
      </c>
      <c r="D152" s="239" t="s">
        <v>80</v>
      </c>
      <c r="E152" s="239"/>
      <c r="F152" s="239"/>
      <c r="G152" s="239"/>
      <c r="H152" s="239"/>
      <c r="I152" s="239"/>
    </row>
    <row r="153" spans="1:21" ht="27" customHeight="1" x14ac:dyDescent="0.3">
      <c r="A153" s="18"/>
      <c r="B153" s="148" t="s">
        <v>410</v>
      </c>
      <c r="C153" s="149">
        <v>11009</v>
      </c>
      <c r="D153" s="214" t="s">
        <v>411</v>
      </c>
      <c r="E153" s="254" t="s">
        <v>412</v>
      </c>
      <c r="F153" s="236" t="s">
        <v>413</v>
      </c>
      <c r="G153" s="239" t="s">
        <v>414</v>
      </c>
      <c r="H153" s="239" t="s">
        <v>415</v>
      </c>
      <c r="I153" s="257" t="s">
        <v>416</v>
      </c>
    </row>
    <row r="154" spans="1:21" ht="67.5" x14ac:dyDescent="0.3">
      <c r="B154" s="148" t="s">
        <v>25</v>
      </c>
      <c r="C154" s="149" t="s">
        <v>38</v>
      </c>
      <c r="D154" s="252"/>
      <c r="E154" s="255"/>
      <c r="F154" s="237"/>
      <c r="G154" s="239"/>
      <c r="H154" s="239"/>
      <c r="I154" s="257"/>
    </row>
    <row r="155" spans="1:21" ht="67.5" x14ac:dyDescent="0.3">
      <c r="B155" s="148" t="s">
        <v>417</v>
      </c>
      <c r="C155" s="149" t="s">
        <v>429</v>
      </c>
      <c r="D155" s="252"/>
      <c r="E155" s="255"/>
      <c r="F155" s="237"/>
      <c r="G155" s="239"/>
      <c r="H155" s="239"/>
      <c r="I155" s="257"/>
    </row>
    <row r="156" spans="1:21" ht="28.5" x14ac:dyDescent="0.3">
      <c r="B156" s="148" t="s">
        <v>419</v>
      </c>
      <c r="C156" s="149" t="s">
        <v>30</v>
      </c>
      <c r="D156" s="252"/>
      <c r="E156" s="255"/>
      <c r="F156" s="237"/>
      <c r="G156" s="239"/>
      <c r="H156" s="239"/>
      <c r="I156" s="257"/>
    </row>
    <row r="157" spans="1:21" ht="42.75" x14ac:dyDescent="0.3">
      <c r="B157" s="150" t="s">
        <v>420</v>
      </c>
      <c r="C157" s="149" t="s">
        <v>458</v>
      </c>
      <c r="D157" s="253"/>
      <c r="E157" s="256"/>
      <c r="F157" s="238"/>
      <c r="G157" s="236"/>
      <c r="H157" s="236"/>
      <c r="I157" s="258"/>
    </row>
    <row r="158" spans="1:21" x14ac:dyDescent="0.3">
      <c r="B158" s="259" t="s">
        <v>421</v>
      </c>
      <c r="C158" s="260"/>
      <c r="D158" s="261"/>
      <c r="E158" s="261"/>
      <c r="F158" s="261"/>
      <c r="G158" s="261"/>
      <c r="H158" s="261"/>
      <c r="I158" s="261"/>
    </row>
    <row r="159" spans="1:21" ht="42" x14ac:dyDescent="0.3">
      <c r="B159" s="138" t="s">
        <v>422</v>
      </c>
      <c r="C159" s="151" t="s">
        <v>423</v>
      </c>
      <c r="D159" s="251"/>
      <c r="E159" s="251"/>
      <c r="F159" s="251"/>
      <c r="G159" s="251"/>
      <c r="H159" s="251"/>
      <c r="I159" s="251"/>
    </row>
    <row r="160" spans="1:21" ht="27" x14ac:dyDescent="0.3">
      <c r="B160" s="149" t="s">
        <v>424</v>
      </c>
      <c r="C160" s="149" t="s">
        <v>168</v>
      </c>
      <c r="D160" s="172">
        <v>10017</v>
      </c>
      <c r="E160" s="172">
        <v>7437</v>
      </c>
      <c r="F160" s="172">
        <v>7161</v>
      </c>
      <c r="G160" s="172">
        <v>10721</v>
      </c>
      <c r="H160" s="172">
        <v>10721</v>
      </c>
      <c r="I160" s="163"/>
      <c r="J160" s="14">
        <f>+F160/4</f>
        <v>1790.25</v>
      </c>
      <c r="K160" s="14">
        <f>+F160/2</f>
        <v>3580.5</v>
      </c>
      <c r="L160" s="14">
        <f>+F160/4*3</f>
        <v>5370.75</v>
      </c>
      <c r="O160" s="164">
        <f>ROUND(E160,0)</f>
        <v>7437</v>
      </c>
      <c r="P160" s="14">
        <f t="shared" ref="P160:R180" si="22">ROUND(J160,0)</f>
        <v>1790</v>
      </c>
      <c r="Q160" s="14">
        <f t="shared" si="22"/>
        <v>3581</v>
      </c>
      <c r="R160" s="14">
        <f t="shared" si="22"/>
        <v>5371</v>
      </c>
      <c r="S160" s="164">
        <f t="shared" ref="S160:U180" si="23">ROUND(F160,0)</f>
        <v>7161</v>
      </c>
      <c r="T160" s="164">
        <f t="shared" si="23"/>
        <v>10721</v>
      </c>
      <c r="U160" s="164">
        <f t="shared" si="23"/>
        <v>10721</v>
      </c>
    </row>
    <row r="161" spans="2:21" ht="27" x14ac:dyDescent="0.3">
      <c r="B161" s="149" t="s">
        <v>424</v>
      </c>
      <c r="C161" s="149" t="s">
        <v>169</v>
      </c>
      <c r="D161" s="172">
        <v>9538</v>
      </c>
      <c r="E161" s="172">
        <v>7082</v>
      </c>
      <c r="F161" s="172">
        <v>6819</v>
      </c>
      <c r="G161" s="172">
        <v>10208</v>
      </c>
      <c r="H161" s="172">
        <v>10208</v>
      </c>
      <c r="I161" s="163"/>
      <c r="J161" s="14">
        <f>+F161/4</f>
        <v>1704.75</v>
      </c>
      <c r="K161" s="14">
        <f>+F161/2</f>
        <v>3409.5</v>
      </c>
      <c r="L161" s="14">
        <f>+F161/4*3</f>
        <v>5114.25</v>
      </c>
      <c r="O161" s="164">
        <f>ROUND(E161,0)</f>
        <v>7082</v>
      </c>
      <c r="P161" s="14">
        <f t="shared" si="22"/>
        <v>1705</v>
      </c>
      <c r="Q161" s="14">
        <f t="shared" si="22"/>
        <v>3410</v>
      </c>
      <c r="R161" s="14">
        <f t="shared" si="22"/>
        <v>5114</v>
      </c>
      <c r="S161" s="164">
        <f t="shared" si="23"/>
        <v>6819</v>
      </c>
      <c r="T161" s="164">
        <f t="shared" si="23"/>
        <v>10208</v>
      </c>
      <c r="U161" s="164">
        <f t="shared" si="23"/>
        <v>10208</v>
      </c>
    </row>
    <row r="162" spans="2:21" x14ac:dyDescent="0.3">
      <c r="B162" s="149" t="s">
        <v>424</v>
      </c>
      <c r="C162" s="149" t="s">
        <v>170</v>
      </c>
      <c r="D162" s="46">
        <v>7889</v>
      </c>
      <c r="E162" s="172">
        <v>5865</v>
      </c>
      <c r="F162" s="46">
        <v>5654</v>
      </c>
      <c r="G162" s="46">
        <v>8475</v>
      </c>
      <c r="H162" s="46">
        <v>8475</v>
      </c>
      <c r="I162" s="163"/>
    </row>
    <row r="163" spans="2:21" ht="27" x14ac:dyDescent="0.3">
      <c r="B163" s="149" t="s">
        <v>424</v>
      </c>
      <c r="C163" s="149" t="s">
        <v>171</v>
      </c>
      <c r="D163" s="46">
        <v>2128</v>
      </c>
      <c r="E163" s="172">
        <v>1573</v>
      </c>
      <c r="F163" s="46">
        <v>1507</v>
      </c>
      <c r="G163" s="46">
        <v>2245</v>
      </c>
      <c r="H163" s="46">
        <v>2245</v>
      </c>
      <c r="I163" s="163"/>
    </row>
    <row r="164" spans="2:21" ht="27" x14ac:dyDescent="0.3">
      <c r="B164" s="149" t="s">
        <v>425</v>
      </c>
      <c r="C164" s="149" t="s">
        <v>452</v>
      </c>
      <c r="D164" s="46">
        <v>78.8</v>
      </c>
      <c r="E164" s="46">
        <v>78.900000000000006</v>
      </c>
      <c r="F164" s="46">
        <v>79</v>
      </c>
      <c r="G164" s="46">
        <v>79.099999999999994</v>
      </c>
      <c r="H164" s="46">
        <v>79.099999999999994</v>
      </c>
      <c r="I164" s="163"/>
      <c r="J164" s="14">
        <f>+F164/4</f>
        <v>19.75</v>
      </c>
      <c r="K164" s="14">
        <f>+F164/2</f>
        <v>39.5</v>
      </c>
      <c r="L164" s="14">
        <f>+F164/4*3</f>
        <v>59.25</v>
      </c>
      <c r="O164" s="164">
        <f>ROUND(E164,0)</f>
        <v>79</v>
      </c>
      <c r="P164" s="14">
        <f t="shared" ref="P164:R166" si="24">ROUND(J164,0)</f>
        <v>20</v>
      </c>
      <c r="Q164" s="14">
        <f t="shared" si="24"/>
        <v>40</v>
      </c>
      <c r="R164" s="14">
        <f t="shared" si="24"/>
        <v>59</v>
      </c>
      <c r="S164" s="164">
        <f t="shared" ref="S164:U166" si="25">ROUND(F164,0)</f>
        <v>79</v>
      </c>
      <c r="T164" s="164">
        <f t="shared" si="25"/>
        <v>79</v>
      </c>
      <c r="U164" s="164">
        <f t="shared" si="25"/>
        <v>79</v>
      </c>
    </row>
    <row r="165" spans="2:21" ht="27" x14ac:dyDescent="0.3">
      <c r="B165" s="149" t="s">
        <v>425</v>
      </c>
      <c r="C165" s="149" t="s">
        <v>453</v>
      </c>
      <c r="D165" s="46">
        <v>0.5</v>
      </c>
      <c r="E165" s="46">
        <v>0.4</v>
      </c>
      <c r="F165" s="46">
        <v>0.3</v>
      </c>
      <c r="G165" s="46">
        <v>0.2</v>
      </c>
      <c r="H165" s="46">
        <v>0.2</v>
      </c>
      <c r="I165" s="163"/>
      <c r="J165" s="14">
        <f>+F165/4</f>
        <v>7.4999999999999997E-2</v>
      </c>
      <c r="K165" s="14">
        <f>+F165/2</f>
        <v>0.15</v>
      </c>
      <c r="L165" s="14">
        <f>+F165/4*3</f>
        <v>0.22499999999999998</v>
      </c>
      <c r="O165" s="164">
        <f>ROUND(E165,0)</f>
        <v>0</v>
      </c>
      <c r="P165" s="14">
        <f t="shared" si="24"/>
        <v>0</v>
      </c>
      <c r="Q165" s="14">
        <f t="shared" si="24"/>
        <v>0</v>
      </c>
      <c r="R165" s="14">
        <f t="shared" si="24"/>
        <v>0</v>
      </c>
      <c r="S165" s="164">
        <f t="shared" si="25"/>
        <v>0</v>
      </c>
      <c r="T165" s="164">
        <f t="shared" si="25"/>
        <v>0</v>
      </c>
      <c r="U165" s="164">
        <f t="shared" si="25"/>
        <v>0</v>
      </c>
    </row>
    <row r="166" spans="2:21" ht="27" x14ac:dyDescent="0.3">
      <c r="B166" s="149" t="s">
        <v>424</v>
      </c>
      <c r="C166" s="149" t="s">
        <v>172</v>
      </c>
      <c r="D166" s="172">
        <v>1836</v>
      </c>
      <c r="E166" s="172">
        <v>1836</v>
      </c>
      <c r="F166" s="172">
        <v>1836</v>
      </c>
      <c r="G166" s="172">
        <v>1836</v>
      </c>
      <c r="H166" s="172">
        <v>1836</v>
      </c>
      <c r="I166" s="163"/>
      <c r="J166" s="14">
        <f>+F166/4</f>
        <v>459</v>
      </c>
      <c r="K166" s="14">
        <f>+F166/2</f>
        <v>918</v>
      </c>
      <c r="L166" s="14">
        <f>+F166/4*3</f>
        <v>1377</v>
      </c>
      <c r="O166" s="164">
        <f>ROUND(E166,0)</f>
        <v>1836</v>
      </c>
      <c r="P166" s="14">
        <f t="shared" si="24"/>
        <v>459</v>
      </c>
      <c r="Q166" s="14">
        <f t="shared" si="24"/>
        <v>918</v>
      </c>
      <c r="R166" s="14">
        <f t="shared" si="24"/>
        <v>1377</v>
      </c>
      <c r="S166" s="164">
        <f t="shared" si="25"/>
        <v>1836</v>
      </c>
      <c r="T166" s="164">
        <f t="shared" si="25"/>
        <v>1836</v>
      </c>
      <c r="U166" s="164">
        <f t="shared" si="25"/>
        <v>1836</v>
      </c>
    </row>
    <row r="167" spans="2:21" x14ac:dyDescent="0.3">
      <c r="B167" s="149" t="s">
        <v>424</v>
      </c>
      <c r="C167" s="149" t="s">
        <v>173</v>
      </c>
      <c r="D167" s="46">
        <v>1836</v>
      </c>
      <c r="E167" s="172">
        <v>1836</v>
      </c>
      <c r="F167" s="46">
        <v>1836</v>
      </c>
      <c r="G167" s="46">
        <v>1836</v>
      </c>
      <c r="H167" s="46">
        <v>1836</v>
      </c>
      <c r="I167" s="163"/>
    </row>
    <row r="168" spans="2:21" x14ac:dyDescent="0.3">
      <c r="B168" s="149" t="s">
        <v>424</v>
      </c>
      <c r="C168" s="149" t="s">
        <v>174</v>
      </c>
      <c r="D168" s="46">
        <v>978</v>
      </c>
      <c r="E168" s="172">
        <v>980</v>
      </c>
      <c r="F168" s="46">
        <v>982</v>
      </c>
      <c r="G168" s="46">
        <v>984</v>
      </c>
      <c r="H168" s="46">
        <v>985</v>
      </c>
      <c r="I168" s="163"/>
    </row>
    <row r="169" spans="2:21" ht="27" x14ac:dyDescent="0.3">
      <c r="B169" s="149" t="s">
        <v>424</v>
      </c>
      <c r="C169" s="149" t="s">
        <v>175</v>
      </c>
      <c r="D169" s="172">
        <v>858</v>
      </c>
      <c r="E169" s="172">
        <v>856</v>
      </c>
      <c r="F169" s="172">
        <v>854</v>
      </c>
      <c r="G169" s="172">
        <v>852</v>
      </c>
      <c r="H169" s="172">
        <v>851</v>
      </c>
      <c r="I169" s="163"/>
      <c r="J169" s="14">
        <f>+F169/4</f>
        <v>213.5</v>
      </c>
      <c r="K169" s="14">
        <f>+F169/2</f>
        <v>427</v>
      </c>
      <c r="L169" s="14">
        <f>+F169/4*3</f>
        <v>640.5</v>
      </c>
      <c r="O169" s="164">
        <f>ROUND(E169,0)</f>
        <v>856</v>
      </c>
      <c r="P169" s="14">
        <f t="shared" ref="P169:R171" si="26">ROUND(J169,0)</f>
        <v>214</v>
      </c>
      <c r="Q169" s="14">
        <f t="shared" si="26"/>
        <v>427</v>
      </c>
      <c r="R169" s="14">
        <f t="shared" si="26"/>
        <v>641</v>
      </c>
      <c r="S169" s="164">
        <f t="shared" ref="S169:U171" si="27">ROUND(F169,0)</f>
        <v>854</v>
      </c>
      <c r="T169" s="164">
        <f t="shared" si="27"/>
        <v>852</v>
      </c>
      <c r="U169" s="164">
        <f t="shared" si="27"/>
        <v>851</v>
      </c>
    </row>
    <row r="170" spans="2:21" ht="27" x14ac:dyDescent="0.3">
      <c r="B170" s="149" t="s">
        <v>425</v>
      </c>
      <c r="C170" s="149" t="s">
        <v>454</v>
      </c>
      <c r="D170" s="46">
        <v>53.3</v>
      </c>
      <c r="E170" s="46">
        <v>53.4</v>
      </c>
      <c r="F170" s="46">
        <v>53.5</v>
      </c>
      <c r="G170" s="46">
        <v>53.6</v>
      </c>
      <c r="H170" s="46">
        <v>53.7</v>
      </c>
      <c r="I170" s="163"/>
      <c r="J170" s="14">
        <f>+F170/4</f>
        <v>13.375</v>
      </c>
      <c r="K170" s="14">
        <f>+F170/2</f>
        <v>26.75</v>
      </c>
      <c r="L170" s="14">
        <f>+F170/4*3</f>
        <v>40.125</v>
      </c>
      <c r="O170" s="164">
        <f>ROUND(E170,0)</f>
        <v>53</v>
      </c>
      <c r="P170" s="14">
        <f t="shared" si="26"/>
        <v>13</v>
      </c>
      <c r="Q170" s="14">
        <f t="shared" si="26"/>
        <v>27</v>
      </c>
      <c r="R170" s="14">
        <f t="shared" si="26"/>
        <v>40</v>
      </c>
      <c r="S170" s="164">
        <f t="shared" si="27"/>
        <v>54</v>
      </c>
      <c r="T170" s="164">
        <f t="shared" si="27"/>
        <v>54</v>
      </c>
      <c r="U170" s="164">
        <f t="shared" si="27"/>
        <v>54</v>
      </c>
    </row>
    <row r="171" spans="2:21" ht="27" x14ac:dyDescent="0.3">
      <c r="B171" s="149" t="s">
        <v>425</v>
      </c>
      <c r="C171" s="149" t="s">
        <v>455</v>
      </c>
      <c r="D171" s="46">
        <v>0.5</v>
      </c>
      <c r="E171" s="46">
        <v>0.4</v>
      </c>
      <c r="F171" s="46">
        <v>0.3</v>
      </c>
      <c r="G171" s="46">
        <v>0.2</v>
      </c>
      <c r="H171" s="46">
        <v>0.1</v>
      </c>
      <c r="I171" s="163"/>
      <c r="J171" s="14">
        <f>+F171/4</f>
        <v>7.4999999999999997E-2</v>
      </c>
      <c r="K171" s="14">
        <f>+F171/2</f>
        <v>0.15</v>
      </c>
      <c r="L171" s="14">
        <f>+F171/4*3</f>
        <v>0.22499999999999998</v>
      </c>
      <c r="O171" s="164">
        <f>ROUND(E171,0)</f>
        <v>0</v>
      </c>
      <c r="P171" s="14">
        <f t="shared" si="26"/>
        <v>0</v>
      </c>
      <c r="Q171" s="14">
        <f t="shared" si="26"/>
        <v>0</v>
      </c>
      <c r="R171" s="14">
        <f t="shared" si="26"/>
        <v>0</v>
      </c>
      <c r="S171" s="164">
        <f t="shared" si="27"/>
        <v>0</v>
      </c>
      <c r="T171" s="164">
        <f t="shared" si="27"/>
        <v>0</v>
      </c>
      <c r="U171" s="164">
        <f t="shared" si="27"/>
        <v>0</v>
      </c>
    </row>
    <row r="172" spans="2:21" x14ac:dyDescent="0.3">
      <c r="B172" s="149" t="s">
        <v>424</v>
      </c>
      <c r="C172" s="149" t="s">
        <v>176</v>
      </c>
      <c r="D172" s="46">
        <v>1732</v>
      </c>
      <c r="E172" s="172">
        <v>2032</v>
      </c>
      <c r="F172" s="46">
        <v>2385</v>
      </c>
      <c r="G172" s="46">
        <v>2799</v>
      </c>
      <c r="H172" s="46">
        <v>3284</v>
      </c>
      <c r="I172" s="163"/>
    </row>
    <row r="173" spans="2:21" ht="27" x14ac:dyDescent="0.3">
      <c r="B173" s="149" t="s">
        <v>424</v>
      </c>
      <c r="C173" s="149" t="s">
        <v>177</v>
      </c>
      <c r="D173" s="172">
        <v>1674</v>
      </c>
      <c r="E173" s="172">
        <v>1964</v>
      </c>
      <c r="F173" s="172">
        <v>2305</v>
      </c>
      <c r="G173" s="172">
        <v>2705</v>
      </c>
      <c r="H173" s="172">
        <v>3174</v>
      </c>
      <c r="I173" s="163"/>
      <c r="J173" s="14">
        <f>+F173/4</f>
        <v>576.25</v>
      </c>
      <c r="K173" s="14">
        <f>+F173/2</f>
        <v>1152.5</v>
      </c>
      <c r="L173" s="14">
        <f>+F173/4*3</f>
        <v>1728.75</v>
      </c>
      <c r="O173" s="164">
        <f>ROUND(E173,0)</f>
        <v>1964</v>
      </c>
      <c r="P173" s="14">
        <f t="shared" ref="P173:R175" si="28">ROUND(J173,0)</f>
        <v>576</v>
      </c>
      <c r="Q173" s="14">
        <f t="shared" si="28"/>
        <v>1153</v>
      </c>
      <c r="R173" s="14">
        <f t="shared" si="28"/>
        <v>1729</v>
      </c>
      <c r="S173" s="164">
        <f t="shared" ref="S173:U175" si="29">ROUND(F173,0)</f>
        <v>2305</v>
      </c>
      <c r="T173" s="164">
        <f t="shared" si="29"/>
        <v>2705</v>
      </c>
      <c r="U173" s="164">
        <f t="shared" si="29"/>
        <v>3174</v>
      </c>
    </row>
    <row r="174" spans="2:21" ht="27" x14ac:dyDescent="0.3">
      <c r="B174" s="149" t="s">
        <v>424</v>
      </c>
      <c r="C174" s="149" t="s">
        <v>178</v>
      </c>
      <c r="D174" s="172">
        <v>1642</v>
      </c>
      <c r="E174" s="172">
        <v>1929</v>
      </c>
      <c r="F174" s="172">
        <v>2266</v>
      </c>
      <c r="G174" s="172">
        <v>2662</v>
      </c>
      <c r="H174" s="172">
        <v>3126</v>
      </c>
      <c r="I174" s="163"/>
      <c r="J174" s="14">
        <f>+F174/4</f>
        <v>566.5</v>
      </c>
      <c r="K174" s="14">
        <f>+F174/2</f>
        <v>1133</v>
      </c>
      <c r="L174" s="14">
        <f>+F174/4*3</f>
        <v>1699.5</v>
      </c>
      <c r="O174" s="164">
        <f>ROUND(E174,0)</f>
        <v>1929</v>
      </c>
      <c r="P174" s="14">
        <f t="shared" si="28"/>
        <v>567</v>
      </c>
      <c r="Q174" s="14">
        <f t="shared" si="28"/>
        <v>1133</v>
      </c>
      <c r="R174" s="14">
        <f t="shared" si="28"/>
        <v>1700</v>
      </c>
      <c r="S174" s="164">
        <f t="shared" si="29"/>
        <v>2266</v>
      </c>
      <c r="T174" s="164">
        <f t="shared" si="29"/>
        <v>2662</v>
      </c>
      <c r="U174" s="164">
        <f t="shared" si="29"/>
        <v>3126</v>
      </c>
    </row>
    <row r="175" spans="2:21" ht="27" x14ac:dyDescent="0.3">
      <c r="B175" s="149" t="s">
        <v>424</v>
      </c>
      <c r="C175" s="149" t="s">
        <v>179</v>
      </c>
      <c r="D175" s="172">
        <v>90</v>
      </c>
      <c r="E175" s="172">
        <v>104</v>
      </c>
      <c r="F175" s="172">
        <v>119</v>
      </c>
      <c r="G175" s="172">
        <v>137</v>
      </c>
      <c r="H175" s="172">
        <v>158</v>
      </c>
      <c r="I175" s="163"/>
      <c r="J175" s="14">
        <f>+F175/4</f>
        <v>29.75</v>
      </c>
      <c r="K175" s="14">
        <f>+F175/2</f>
        <v>59.5</v>
      </c>
      <c r="L175" s="14">
        <f>+F175/4*3</f>
        <v>89.25</v>
      </c>
      <c r="O175" s="164">
        <f>ROUND(E175,0)</f>
        <v>104</v>
      </c>
      <c r="P175" s="14">
        <f t="shared" si="28"/>
        <v>30</v>
      </c>
      <c r="Q175" s="14">
        <f t="shared" si="28"/>
        <v>60</v>
      </c>
      <c r="R175" s="14">
        <f t="shared" si="28"/>
        <v>89</v>
      </c>
      <c r="S175" s="164">
        <f t="shared" si="29"/>
        <v>119</v>
      </c>
      <c r="T175" s="164">
        <f t="shared" si="29"/>
        <v>137</v>
      </c>
      <c r="U175" s="164">
        <f t="shared" si="29"/>
        <v>158</v>
      </c>
    </row>
    <row r="176" spans="2:21" ht="27" x14ac:dyDescent="0.3">
      <c r="B176" s="149" t="s">
        <v>425</v>
      </c>
      <c r="C176" s="149" t="s">
        <v>456</v>
      </c>
      <c r="D176" s="46">
        <v>94.8</v>
      </c>
      <c r="E176" s="46">
        <v>94.9</v>
      </c>
      <c r="F176" s="46">
        <v>95</v>
      </c>
      <c r="G176" s="46">
        <v>95.1</v>
      </c>
      <c r="H176" s="46">
        <v>95.2</v>
      </c>
      <c r="I176" s="163"/>
    </row>
    <row r="177" spans="1:21" ht="27" x14ac:dyDescent="0.3">
      <c r="B177" s="149" t="s">
        <v>425</v>
      </c>
      <c r="C177" s="149" t="s">
        <v>457</v>
      </c>
      <c r="D177" s="46">
        <v>0.7</v>
      </c>
      <c r="E177" s="46">
        <v>0.6</v>
      </c>
      <c r="F177" s="46">
        <v>0.5</v>
      </c>
      <c r="G177" s="46">
        <v>0.4</v>
      </c>
      <c r="H177" s="46">
        <v>0.3</v>
      </c>
      <c r="I177" s="163"/>
    </row>
    <row r="178" spans="1:21" ht="27" x14ac:dyDescent="0.3">
      <c r="B178" s="149" t="s">
        <v>424</v>
      </c>
      <c r="C178" s="149" t="s">
        <v>180</v>
      </c>
      <c r="D178" s="172">
        <v>75</v>
      </c>
      <c r="E178" s="172">
        <v>75</v>
      </c>
      <c r="F178" s="172">
        <v>75</v>
      </c>
      <c r="G178" s="172">
        <v>75</v>
      </c>
      <c r="H178" s="172">
        <v>75</v>
      </c>
      <c r="I178" s="163"/>
      <c r="J178" s="14">
        <f>+F178/4</f>
        <v>18.75</v>
      </c>
      <c r="K178" s="14">
        <f>+F178/2</f>
        <v>37.5</v>
      </c>
      <c r="L178" s="14">
        <f>+F178/4*3</f>
        <v>56.25</v>
      </c>
      <c r="O178" s="164">
        <f>ROUND(E178,0)</f>
        <v>75</v>
      </c>
      <c r="P178" s="14">
        <f t="shared" si="22"/>
        <v>19</v>
      </c>
      <c r="Q178" s="14">
        <f t="shared" si="22"/>
        <v>38</v>
      </c>
      <c r="R178" s="14">
        <f t="shared" si="22"/>
        <v>56</v>
      </c>
      <c r="S178" s="164">
        <f t="shared" si="23"/>
        <v>75</v>
      </c>
      <c r="T178" s="164">
        <f t="shared" si="23"/>
        <v>75</v>
      </c>
      <c r="U178" s="164">
        <f t="shared" si="23"/>
        <v>75</v>
      </c>
    </row>
    <row r="179" spans="1:21" ht="27" x14ac:dyDescent="0.3">
      <c r="B179" s="149" t="s">
        <v>424</v>
      </c>
      <c r="C179" s="149" t="s">
        <v>181</v>
      </c>
      <c r="D179" s="172">
        <v>54</v>
      </c>
      <c r="E179" s="172">
        <v>54</v>
      </c>
      <c r="F179" s="172">
        <v>54</v>
      </c>
      <c r="G179" s="172">
        <v>54</v>
      </c>
      <c r="H179" s="172">
        <v>54</v>
      </c>
      <c r="I179" s="163"/>
      <c r="J179" s="14">
        <f>+F179/4</f>
        <v>13.5</v>
      </c>
      <c r="K179" s="14">
        <f>+F179/2</f>
        <v>27</v>
      </c>
      <c r="L179" s="14">
        <f>+F179/4*3</f>
        <v>40.5</v>
      </c>
      <c r="O179" s="164">
        <f>ROUND(E179,0)</f>
        <v>54</v>
      </c>
      <c r="P179" s="14">
        <f t="shared" si="22"/>
        <v>14</v>
      </c>
      <c r="Q179" s="14">
        <f t="shared" si="22"/>
        <v>27</v>
      </c>
      <c r="R179" s="14">
        <f t="shared" si="22"/>
        <v>41</v>
      </c>
      <c r="S179" s="164">
        <f t="shared" si="23"/>
        <v>54</v>
      </c>
      <c r="T179" s="164">
        <f t="shared" si="23"/>
        <v>54</v>
      </c>
      <c r="U179" s="164">
        <f t="shared" si="23"/>
        <v>54</v>
      </c>
    </row>
    <row r="180" spans="1:21" ht="27" x14ac:dyDescent="0.3">
      <c r="B180" s="149" t="s">
        <v>424</v>
      </c>
      <c r="C180" s="149" t="s">
        <v>182</v>
      </c>
      <c r="D180" s="172">
        <v>60</v>
      </c>
      <c r="E180" s="172">
        <v>75</v>
      </c>
      <c r="F180" s="172">
        <v>75</v>
      </c>
      <c r="G180" s="172">
        <v>75</v>
      </c>
      <c r="H180" s="172">
        <v>75</v>
      </c>
      <c r="I180" s="163"/>
      <c r="J180" s="14">
        <f>+F180/4</f>
        <v>18.75</v>
      </c>
      <c r="K180" s="14">
        <f>+F180/2</f>
        <v>37.5</v>
      </c>
      <c r="L180" s="14">
        <f>+F180/4*3</f>
        <v>56.25</v>
      </c>
      <c r="O180" s="164">
        <f>ROUND(E180,0)</f>
        <v>75</v>
      </c>
      <c r="P180" s="14">
        <f t="shared" si="22"/>
        <v>19</v>
      </c>
      <c r="Q180" s="14">
        <f t="shared" si="22"/>
        <v>38</v>
      </c>
      <c r="R180" s="14">
        <f t="shared" si="22"/>
        <v>56</v>
      </c>
      <c r="S180" s="164">
        <f t="shared" si="23"/>
        <v>75</v>
      </c>
      <c r="T180" s="164">
        <f t="shared" si="23"/>
        <v>75</v>
      </c>
      <c r="U180" s="164">
        <f t="shared" si="23"/>
        <v>75</v>
      </c>
    </row>
    <row r="181" spans="1:21" x14ac:dyDescent="0.3">
      <c r="B181" s="153" t="s">
        <v>428</v>
      </c>
      <c r="C181" s="154"/>
      <c r="D181" s="44">
        <f>+Հ4!H247</f>
        <v>579115.86</v>
      </c>
      <c r="E181" s="44">
        <f>+Հ4!I247</f>
        <v>532646.10000000009</v>
      </c>
      <c r="F181" s="44">
        <f>+Հ4!J247</f>
        <v>574029.4</v>
      </c>
      <c r="G181" s="44">
        <f>+Հ4!K247</f>
        <v>578836.69999999995</v>
      </c>
      <c r="H181" s="44">
        <f>+Հ4!L247</f>
        <v>584674.5</v>
      </c>
      <c r="I181" s="44"/>
    </row>
    <row r="184" spans="1:21" x14ac:dyDescent="0.3">
      <c r="B184" s="148" t="s">
        <v>409</v>
      </c>
      <c r="C184" s="149">
        <v>1080</v>
      </c>
      <c r="D184" s="239" t="s">
        <v>80</v>
      </c>
      <c r="E184" s="239"/>
      <c r="F184" s="239"/>
      <c r="G184" s="239"/>
      <c r="H184" s="239"/>
      <c r="I184" s="239"/>
    </row>
    <row r="185" spans="1:21" ht="27" customHeight="1" x14ac:dyDescent="0.3">
      <c r="A185" s="18"/>
      <c r="B185" s="148" t="s">
        <v>410</v>
      </c>
      <c r="C185" s="149">
        <v>11010</v>
      </c>
      <c r="D185" s="214" t="s">
        <v>411</v>
      </c>
      <c r="E185" s="254" t="s">
        <v>412</v>
      </c>
      <c r="F185" s="236" t="s">
        <v>413</v>
      </c>
      <c r="G185" s="239" t="s">
        <v>414</v>
      </c>
      <c r="H185" s="239" t="s">
        <v>415</v>
      </c>
      <c r="I185" s="257" t="s">
        <v>416</v>
      </c>
    </row>
    <row r="186" spans="1:21" ht="67.5" x14ac:dyDescent="0.3">
      <c r="B186" s="148" t="s">
        <v>25</v>
      </c>
      <c r="C186" s="149" t="s">
        <v>39</v>
      </c>
      <c r="D186" s="252"/>
      <c r="E186" s="255"/>
      <c r="F186" s="237"/>
      <c r="G186" s="239"/>
      <c r="H186" s="239"/>
      <c r="I186" s="257"/>
    </row>
    <row r="187" spans="1:21" ht="67.5" x14ac:dyDescent="0.3">
      <c r="B187" s="148" t="s">
        <v>417</v>
      </c>
      <c r="C187" s="149" t="s">
        <v>429</v>
      </c>
      <c r="D187" s="252"/>
      <c r="E187" s="255"/>
      <c r="F187" s="237"/>
      <c r="G187" s="239"/>
      <c r="H187" s="239"/>
      <c r="I187" s="257"/>
    </row>
    <row r="188" spans="1:21" ht="28.5" x14ac:dyDescent="0.3">
      <c r="B188" s="148" t="s">
        <v>419</v>
      </c>
      <c r="C188" s="149" t="s">
        <v>30</v>
      </c>
      <c r="D188" s="252"/>
      <c r="E188" s="255"/>
      <c r="F188" s="237"/>
      <c r="G188" s="239"/>
      <c r="H188" s="239"/>
      <c r="I188" s="257"/>
    </row>
    <row r="189" spans="1:21" ht="42.75" x14ac:dyDescent="0.3">
      <c r="B189" s="150" t="s">
        <v>420</v>
      </c>
      <c r="C189" s="149" t="s">
        <v>459</v>
      </c>
      <c r="D189" s="253"/>
      <c r="E189" s="256"/>
      <c r="F189" s="238"/>
      <c r="G189" s="236"/>
      <c r="H189" s="236"/>
      <c r="I189" s="258"/>
    </row>
    <row r="190" spans="1:21" x14ac:dyDescent="0.3">
      <c r="B190" s="259" t="s">
        <v>421</v>
      </c>
      <c r="C190" s="260"/>
      <c r="D190" s="261"/>
      <c r="E190" s="261"/>
      <c r="F190" s="261"/>
      <c r="G190" s="261"/>
      <c r="H190" s="261"/>
      <c r="I190" s="261"/>
    </row>
    <row r="191" spans="1:21" ht="42" x14ac:dyDescent="0.3">
      <c r="B191" s="138" t="s">
        <v>422</v>
      </c>
      <c r="C191" s="151" t="s">
        <v>423</v>
      </c>
      <c r="D191" s="251"/>
      <c r="E191" s="251"/>
      <c r="F191" s="251"/>
      <c r="G191" s="251"/>
      <c r="H191" s="251"/>
      <c r="I191" s="251"/>
    </row>
    <row r="192" spans="1:21" ht="27" x14ac:dyDescent="0.3">
      <c r="B192" s="149" t="s">
        <v>424</v>
      </c>
      <c r="C192" s="149" t="s">
        <v>168</v>
      </c>
      <c r="D192" s="172">
        <v>5042</v>
      </c>
      <c r="E192" s="172">
        <v>4711</v>
      </c>
      <c r="F192" s="172">
        <v>4731</v>
      </c>
      <c r="G192" s="172">
        <v>4767</v>
      </c>
      <c r="H192" s="172">
        <v>4821</v>
      </c>
      <c r="I192" s="163"/>
      <c r="J192" s="14">
        <f>+F192/4</f>
        <v>1182.75</v>
      </c>
      <c r="K192" s="14">
        <f>+F192/2</f>
        <v>2365.5</v>
      </c>
      <c r="L192" s="14">
        <f>+F192/4*3</f>
        <v>3548.25</v>
      </c>
      <c r="O192" s="164">
        <f>ROUND(E192,0)</f>
        <v>4711</v>
      </c>
      <c r="P192" s="14">
        <f t="shared" ref="P192:R212" si="30">ROUND(J192,0)</f>
        <v>1183</v>
      </c>
      <c r="Q192" s="14">
        <f t="shared" si="30"/>
        <v>2366</v>
      </c>
      <c r="R192" s="14">
        <f t="shared" si="30"/>
        <v>3548</v>
      </c>
      <c r="S192" s="164">
        <f t="shared" ref="S192:U212" si="31">ROUND(F192,0)</f>
        <v>4731</v>
      </c>
      <c r="T192" s="164">
        <f t="shared" si="31"/>
        <v>4767</v>
      </c>
      <c r="U192" s="164">
        <f t="shared" si="31"/>
        <v>4821</v>
      </c>
    </row>
    <row r="193" spans="2:21" ht="27" x14ac:dyDescent="0.3">
      <c r="B193" s="149" t="s">
        <v>424</v>
      </c>
      <c r="C193" s="149" t="s">
        <v>169</v>
      </c>
      <c r="D193" s="172">
        <v>4490</v>
      </c>
      <c r="E193" s="172">
        <v>4195</v>
      </c>
      <c r="F193" s="172">
        <v>4213</v>
      </c>
      <c r="G193" s="172">
        <v>4245</v>
      </c>
      <c r="H193" s="172">
        <v>4293</v>
      </c>
      <c r="I193" s="163"/>
      <c r="J193" s="14">
        <f>+F193/4</f>
        <v>1053.25</v>
      </c>
      <c r="K193" s="14">
        <f>+F193/2</f>
        <v>2106.5</v>
      </c>
      <c r="L193" s="14">
        <f>+F193/4*3</f>
        <v>3159.75</v>
      </c>
      <c r="O193" s="164">
        <f>ROUND(E193,0)</f>
        <v>4195</v>
      </c>
      <c r="P193" s="14">
        <f t="shared" si="30"/>
        <v>1053</v>
      </c>
      <c r="Q193" s="14">
        <f t="shared" si="30"/>
        <v>2107</v>
      </c>
      <c r="R193" s="14">
        <f t="shared" si="30"/>
        <v>3160</v>
      </c>
      <c r="S193" s="164">
        <f t="shared" si="31"/>
        <v>4213</v>
      </c>
      <c r="T193" s="164">
        <f t="shared" si="31"/>
        <v>4245</v>
      </c>
      <c r="U193" s="164">
        <f t="shared" si="31"/>
        <v>4293</v>
      </c>
    </row>
    <row r="194" spans="2:21" x14ac:dyDescent="0.3">
      <c r="B194" s="149" t="s">
        <v>424</v>
      </c>
      <c r="C194" s="149" t="s">
        <v>170</v>
      </c>
      <c r="D194" s="46">
        <v>4237</v>
      </c>
      <c r="E194" s="172">
        <v>3964</v>
      </c>
      <c r="F194" s="46">
        <v>3985</v>
      </c>
      <c r="G194" s="46">
        <v>4021</v>
      </c>
      <c r="H194" s="46">
        <v>4071</v>
      </c>
      <c r="I194" s="163"/>
    </row>
    <row r="195" spans="2:21" ht="27" x14ac:dyDescent="0.3">
      <c r="B195" s="149" t="s">
        <v>424</v>
      </c>
      <c r="C195" s="149" t="s">
        <v>171</v>
      </c>
      <c r="D195" s="46">
        <v>805</v>
      </c>
      <c r="E195" s="172">
        <v>747</v>
      </c>
      <c r="F195" s="46">
        <v>746</v>
      </c>
      <c r="G195" s="46">
        <v>747</v>
      </c>
      <c r="H195" s="46">
        <v>750</v>
      </c>
      <c r="I195" s="163"/>
    </row>
    <row r="196" spans="2:21" ht="27" x14ac:dyDescent="0.3">
      <c r="B196" s="149" t="s">
        <v>425</v>
      </c>
      <c r="C196" s="149" t="s">
        <v>452</v>
      </c>
      <c r="D196" s="46">
        <v>84</v>
      </c>
      <c r="E196" s="46">
        <v>84.1</v>
      </c>
      <c r="F196" s="46">
        <v>84.2</v>
      </c>
      <c r="G196" s="46">
        <v>84.3</v>
      </c>
      <c r="H196" s="46">
        <v>84.4</v>
      </c>
      <c r="I196" s="163"/>
      <c r="J196" s="14">
        <f>+F196/4</f>
        <v>21.05</v>
      </c>
      <c r="K196" s="14">
        <f>+F196/2</f>
        <v>42.1</v>
      </c>
      <c r="L196" s="14">
        <f>+F196/4*3</f>
        <v>63.150000000000006</v>
      </c>
      <c r="O196" s="164">
        <f>ROUND(E196,0)</f>
        <v>84</v>
      </c>
      <c r="P196" s="14">
        <f t="shared" ref="P196:R198" si="32">ROUND(J196,0)</f>
        <v>21</v>
      </c>
      <c r="Q196" s="14">
        <f t="shared" si="32"/>
        <v>42</v>
      </c>
      <c r="R196" s="14">
        <f t="shared" si="32"/>
        <v>63</v>
      </c>
      <c r="S196" s="164">
        <f t="shared" ref="S196:U198" si="33">ROUND(F196,0)</f>
        <v>84</v>
      </c>
      <c r="T196" s="164">
        <f t="shared" si="33"/>
        <v>84</v>
      </c>
      <c r="U196" s="164">
        <f t="shared" si="33"/>
        <v>84</v>
      </c>
    </row>
    <row r="197" spans="2:21" ht="27" x14ac:dyDescent="0.3">
      <c r="B197" s="149" t="s">
        <v>425</v>
      </c>
      <c r="C197" s="149" t="s">
        <v>453</v>
      </c>
      <c r="D197" s="46">
        <v>0.4</v>
      </c>
      <c r="E197" s="46">
        <v>0.3</v>
      </c>
      <c r="F197" s="46">
        <v>0.2</v>
      </c>
      <c r="G197" s="46">
        <v>0.1</v>
      </c>
      <c r="H197" s="46">
        <v>0</v>
      </c>
      <c r="I197" s="163"/>
      <c r="J197" s="14">
        <f>+F197/4</f>
        <v>0.05</v>
      </c>
      <c r="K197" s="14">
        <f>+F197/2</f>
        <v>0.1</v>
      </c>
      <c r="L197" s="14">
        <f>+F197/4*3</f>
        <v>0.15000000000000002</v>
      </c>
      <c r="O197" s="164">
        <f>ROUND(E197,0)</f>
        <v>0</v>
      </c>
      <c r="P197" s="14">
        <f t="shared" si="32"/>
        <v>0</v>
      </c>
      <c r="Q197" s="14">
        <f t="shared" si="32"/>
        <v>0</v>
      </c>
      <c r="R197" s="14">
        <f t="shared" si="32"/>
        <v>0</v>
      </c>
      <c r="S197" s="164">
        <f t="shared" si="33"/>
        <v>0</v>
      </c>
      <c r="T197" s="164">
        <f t="shared" si="33"/>
        <v>0</v>
      </c>
      <c r="U197" s="164">
        <f t="shared" si="33"/>
        <v>0</v>
      </c>
    </row>
    <row r="198" spans="2:21" ht="27" x14ac:dyDescent="0.3">
      <c r="B198" s="149" t="s">
        <v>424</v>
      </c>
      <c r="C198" s="149" t="s">
        <v>172</v>
      </c>
      <c r="D198" s="172">
        <v>1984</v>
      </c>
      <c r="E198" s="172">
        <v>3874</v>
      </c>
      <c r="F198" s="172">
        <v>7565</v>
      </c>
      <c r="G198" s="172">
        <v>14774</v>
      </c>
      <c r="H198" s="172">
        <v>28849</v>
      </c>
      <c r="I198" s="163"/>
      <c r="J198" s="14">
        <f>+F198/4</f>
        <v>1891.25</v>
      </c>
      <c r="K198" s="14">
        <f>+F198/2</f>
        <v>3782.5</v>
      </c>
      <c r="L198" s="14">
        <f>+F198/4*3</f>
        <v>5673.75</v>
      </c>
      <c r="O198" s="164">
        <f>ROUND(E198,0)</f>
        <v>3874</v>
      </c>
      <c r="P198" s="14">
        <f t="shared" si="32"/>
        <v>1891</v>
      </c>
      <c r="Q198" s="14">
        <f t="shared" si="32"/>
        <v>3783</v>
      </c>
      <c r="R198" s="14">
        <f t="shared" si="32"/>
        <v>5674</v>
      </c>
      <c r="S198" s="164">
        <f t="shared" si="33"/>
        <v>7565</v>
      </c>
      <c r="T198" s="164">
        <f t="shared" si="33"/>
        <v>14774</v>
      </c>
      <c r="U198" s="164">
        <f t="shared" si="33"/>
        <v>28849</v>
      </c>
    </row>
    <row r="199" spans="2:21" x14ac:dyDescent="0.3">
      <c r="B199" s="149" t="s">
        <v>424</v>
      </c>
      <c r="C199" s="149" t="s">
        <v>173</v>
      </c>
      <c r="D199" s="46">
        <v>1984</v>
      </c>
      <c r="E199" s="172">
        <v>3874</v>
      </c>
      <c r="F199" s="46">
        <v>7565</v>
      </c>
      <c r="G199" s="46">
        <v>14774</v>
      </c>
      <c r="H199" s="46">
        <v>28849</v>
      </c>
      <c r="I199" s="163"/>
    </row>
    <row r="200" spans="2:21" x14ac:dyDescent="0.3">
      <c r="B200" s="149" t="s">
        <v>424</v>
      </c>
      <c r="C200" s="149" t="s">
        <v>174</v>
      </c>
      <c r="D200" s="46">
        <v>1081</v>
      </c>
      <c r="E200" s="172">
        <v>2115</v>
      </c>
      <c r="F200" s="46">
        <v>4137</v>
      </c>
      <c r="G200" s="46">
        <v>8094</v>
      </c>
      <c r="H200" s="46">
        <v>15834</v>
      </c>
      <c r="I200" s="163"/>
    </row>
    <row r="201" spans="2:21" ht="27" x14ac:dyDescent="0.3">
      <c r="B201" s="149" t="s">
        <v>424</v>
      </c>
      <c r="C201" s="149" t="s">
        <v>175</v>
      </c>
      <c r="D201" s="172">
        <v>903</v>
      </c>
      <c r="E201" s="172">
        <v>1759</v>
      </c>
      <c r="F201" s="172">
        <v>3428</v>
      </c>
      <c r="G201" s="172">
        <v>6680</v>
      </c>
      <c r="H201" s="172">
        <v>13015</v>
      </c>
      <c r="I201" s="163"/>
      <c r="J201" s="14">
        <f>+F201/4</f>
        <v>857</v>
      </c>
      <c r="K201" s="14">
        <f>+F201/2</f>
        <v>1714</v>
      </c>
      <c r="L201" s="14">
        <f>+F201/4*3</f>
        <v>2571</v>
      </c>
      <c r="O201" s="164">
        <f>ROUND(E201,0)</f>
        <v>1759</v>
      </c>
      <c r="P201" s="14">
        <f t="shared" ref="P201:R203" si="34">ROUND(J201,0)</f>
        <v>857</v>
      </c>
      <c r="Q201" s="14">
        <f t="shared" si="34"/>
        <v>1714</v>
      </c>
      <c r="R201" s="14">
        <f t="shared" si="34"/>
        <v>2571</v>
      </c>
      <c r="S201" s="164">
        <f t="shared" ref="S201:U203" si="35">ROUND(F201,0)</f>
        <v>3428</v>
      </c>
      <c r="T201" s="164">
        <f t="shared" si="35"/>
        <v>6680</v>
      </c>
      <c r="U201" s="164">
        <f t="shared" si="35"/>
        <v>13015</v>
      </c>
    </row>
    <row r="202" spans="2:21" ht="27" x14ac:dyDescent="0.3">
      <c r="B202" s="149" t="s">
        <v>425</v>
      </c>
      <c r="C202" s="149" t="s">
        <v>454</v>
      </c>
      <c r="D202" s="46">
        <v>54.5</v>
      </c>
      <c r="E202" s="46">
        <v>54.6</v>
      </c>
      <c r="F202" s="46">
        <v>54.7</v>
      </c>
      <c r="G202" s="46">
        <v>54.8</v>
      </c>
      <c r="H202" s="46">
        <v>54.9</v>
      </c>
      <c r="I202" s="163"/>
      <c r="J202" s="14">
        <f>+F202/4</f>
        <v>13.675000000000001</v>
      </c>
      <c r="K202" s="14">
        <f>+F202/2</f>
        <v>27.35</v>
      </c>
      <c r="L202" s="14">
        <f>+F202/4*3</f>
        <v>41.025000000000006</v>
      </c>
      <c r="O202" s="164">
        <f>ROUND(E202,0)</f>
        <v>55</v>
      </c>
      <c r="P202" s="14">
        <f t="shared" si="34"/>
        <v>14</v>
      </c>
      <c r="Q202" s="14">
        <f t="shared" si="34"/>
        <v>27</v>
      </c>
      <c r="R202" s="14">
        <f t="shared" si="34"/>
        <v>41</v>
      </c>
      <c r="S202" s="164">
        <f t="shared" si="35"/>
        <v>55</v>
      </c>
      <c r="T202" s="164">
        <f t="shared" si="35"/>
        <v>55</v>
      </c>
      <c r="U202" s="164">
        <f t="shared" si="35"/>
        <v>55</v>
      </c>
    </row>
    <row r="203" spans="2:21" ht="27" x14ac:dyDescent="0.3">
      <c r="B203" s="149" t="s">
        <v>425</v>
      </c>
      <c r="C203" s="149" t="s">
        <v>455</v>
      </c>
      <c r="D203" s="46">
        <v>0.4</v>
      </c>
      <c r="E203" s="46">
        <v>0.3</v>
      </c>
      <c r="F203" s="46">
        <v>0.2</v>
      </c>
      <c r="G203" s="46">
        <v>0.1</v>
      </c>
      <c r="H203" s="46">
        <v>0</v>
      </c>
      <c r="I203" s="163"/>
      <c r="J203" s="14">
        <f>+F203/4</f>
        <v>0.05</v>
      </c>
      <c r="K203" s="14">
        <f>+F203/2</f>
        <v>0.1</v>
      </c>
      <c r="L203" s="14">
        <f>+F203/4*3</f>
        <v>0.15000000000000002</v>
      </c>
      <c r="O203" s="164">
        <f>ROUND(E203,0)</f>
        <v>0</v>
      </c>
      <c r="P203" s="14">
        <f t="shared" si="34"/>
        <v>0</v>
      </c>
      <c r="Q203" s="14">
        <f t="shared" si="34"/>
        <v>0</v>
      </c>
      <c r="R203" s="14">
        <f t="shared" si="34"/>
        <v>0</v>
      </c>
      <c r="S203" s="164">
        <f t="shared" si="35"/>
        <v>0</v>
      </c>
      <c r="T203" s="164">
        <f t="shared" si="35"/>
        <v>0</v>
      </c>
      <c r="U203" s="164">
        <f t="shared" si="35"/>
        <v>0</v>
      </c>
    </row>
    <row r="204" spans="2:21" x14ac:dyDescent="0.3">
      <c r="B204" s="149" t="s">
        <v>424</v>
      </c>
      <c r="C204" s="149" t="s">
        <v>176</v>
      </c>
      <c r="D204" s="46">
        <v>1265</v>
      </c>
      <c r="E204" s="172">
        <v>878</v>
      </c>
      <c r="F204" s="46">
        <v>610</v>
      </c>
      <c r="G204" s="46">
        <v>423</v>
      </c>
      <c r="H204" s="46">
        <v>294</v>
      </c>
      <c r="I204" s="163"/>
    </row>
    <row r="205" spans="2:21" ht="27" x14ac:dyDescent="0.3">
      <c r="B205" s="149" t="s">
        <v>424</v>
      </c>
      <c r="C205" s="149" t="s">
        <v>177</v>
      </c>
      <c r="D205" s="172">
        <v>1265</v>
      </c>
      <c r="E205" s="172">
        <v>878</v>
      </c>
      <c r="F205" s="172">
        <v>610</v>
      </c>
      <c r="G205" s="172">
        <v>423</v>
      </c>
      <c r="H205" s="172">
        <v>294</v>
      </c>
      <c r="I205" s="163"/>
      <c r="J205" s="14">
        <f>+F205/4</f>
        <v>152.5</v>
      </c>
      <c r="K205" s="14">
        <f>+F205/2</f>
        <v>305</v>
      </c>
      <c r="L205" s="14">
        <f>+F205/4*3</f>
        <v>457.5</v>
      </c>
      <c r="O205" s="164">
        <f>ROUND(E205,0)</f>
        <v>878</v>
      </c>
      <c r="P205" s="14">
        <f t="shared" ref="P205:R207" si="36">ROUND(J205,0)</f>
        <v>153</v>
      </c>
      <c r="Q205" s="14">
        <f t="shared" si="36"/>
        <v>305</v>
      </c>
      <c r="R205" s="14">
        <f t="shared" si="36"/>
        <v>458</v>
      </c>
      <c r="S205" s="164">
        <f t="shared" ref="S205:U207" si="37">ROUND(F205,0)</f>
        <v>610</v>
      </c>
      <c r="T205" s="164">
        <f t="shared" si="37"/>
        <v>423</v>
      </c>
      <c r="U205" s="164">
        <f t="shared" si="37"/>
        <v>294</v>
      </c>
    </row>
    <row r="206" spans="2:21" ht="27" x14ac:dyDescent="0.3">
      <c r="B206" s="149" t="s">
        <v>424</v>
      </c>
      <c r="C206" s="149" t="s">
        <v>178</v>
      </c>
      <c r="D206" s="172">
        <v>1215</v>
      </c>
      <c r="E206" s="172">
        <v>844</v>
      </c>
      <c r="F206" s="172">
        <v>587</v>
      </c>
      <c r="G206" s="172">
        <v>408</v>
      </c>
      <c r="H206" s="172">
        <v>283</v>
      </c>
      <c r="I206" s="163"/>
      <c r="J206" s="14">
        <f>+F206/4</f>
        <v>146.75</v>
      </c>
      <c r="K206" s="14">
        <f>+F206/2</f>
        <v>293.5</v>
      </c>
      <c r="L206" s="14">
        <f>+F206/4*3</f>
        <v>440.25</v>
      </c>
      <c r="O206" s="164">
        <f>ROUND(E206,0)</f>
        <v>844</v>
      </c>
      <c r="P206" s="14">
        <f t="shared" si="36"/>
        <v>147</v>
      </c>
      <c r="Q206" s="14">
        <f t="shared" si="36"/>
        <v>294</v>
      </c>
      <c r="R206" s="14">
        <f t="shared" si="36"/>
        <v>440</v>
      </c>
      <c r="S206" s="164">
        <f t="shared" si="37"/>
        <v>587</v>
      </c>
      <c r="T206" s="164">
        <f t="shared" si="37"/>
        <v>408</v>
      </c>
      <c r="U206" s="164">
        <f t="shared" si="37"/>
        <v>283</v>
      </c>
    </row>
    <row r="207" spans="2:21" ht="27" x14ac:dyDescent="0.3">
      <c r="B207" s="149" t="s">
        <v>424</v>
      </c>
      <c r="C207" s="149" t="s">
        <v>179</v>
      </c>
      <c r="D207" s="172">
        <v>50</v>
      </c>
      <c r="E207" s="172">
        <v>34</v>
      </c>
      <c r="F207" s="172">
        <v>23</v>
      </c>
      <c r="G207" s="172">
        <v>15</v>
      </c>
      <c r="H207" s="172">
        <v>10</v>
      </c>
      <c r="I207" s="163"/>
      <c r="J207" s="14">
        <f>+F207/4</f>
        <v>5.75</v>
      </c>
      <c r="K207" s="14">
        <f>+F207/2</f>
        <v>11.5</v>
      </c>
      <c r="L207" s="14">
        <f>+F207/4*3</f>
        <v>17.25</v>
      </c>
      <c r="O207" s="164">
        <f>ROUND(E207,0)</f>
        <v>34</v>
      </c>
      <c r="P207" s="14">
        <f t="shared" si="36"/>
        <v>6</v>
      </c>
      <c r="Q207" s="14">
        <f t="shared" si="36"/>
        <v>12</v>
      </c>
      <c r="R207" s="14">
        <f t="shared" si="36"/>
        <v>17</v>
      </c>
      <c r="S207" s="164">
        <f t="shared" si="37"/>
        <v>23</v>
      </c>
      <c r="T207" s="164">
        <f t="shared" si="37"/>
        <v>15</v>
      </c>
      <c r="U207" s="164">
        <f t="shared" si="37"/>
        <v>10</v>
      </c>
    </row>
    <row r="208" spans="2:21" ht="27" x14ac:dyDescent="0.3">
      <c r="B208" s="149" t="s">
        <v>425</v>
      </c>
      <c r="C208" s="149" t="s">
        <v>456</v>
      </c>
      <c r="D208" s="46">
        <v>96</v>
      </c>
      <c r="E208" s="46">
        <v>96.1</v>
      </c>
      <c r="F208" s="46">
        <v>96.2</v>
      </c>
      <c r="G208" s="46">
        <v>96.3</v>
      </c>
      <c r="H208" s="46">
        <v>96.4</v>
      </c>
      <c r="I208" s="163"/>
    </row>
    <row r="209" spans="1:21" ht="27" x14ac:dyDescent="0.3">
      <c r="B209" s="149" t="s">
        <v>425</v>
      </c>
      <c r="C209" s="149" t="s">
        <v>457</v>
      </c>
      <c r="D209" s="46">
        <v>0.2</v>
      </c>
      <c r="E209" s="46">
        <v>0.1</v>
      </c>
      <c r="F209" s="46">
        <v>0.1</v>
      </c>
      <c r="G209" s="46">
        <v>0.1</v>
      </c>
      <c r="H209" s="46">
        <v>0.1</v>
      </c>
      <c r="I209" s="163"/>
    </row>
    <row r="210" spans="1:21" ht="27" x14ac:dyDescent="0.3">
      <c r="B210" s="149" t="s">
        <v>424</v>
      </c>
      <c r="C210" s="149" t="s">
        <v>180</v>
      </c>
      <c r="D210" s="172">
        <v>26</v>
      </c>
      <c r="E210" s="172">
        <v>26</v>
      </c>
      <c r="F210" s="172">
        <v>26</v>
      </c>
      <c r="G210" s="172">
        <v>26</v>
      </c>
      <c r="H210" s="172">
        <v>26</v>
      </c>
      <c r="I210" s="163"/>
      <c r="J210" s="14">
        <f>+F210/4</f>
        <v>6.5</v>
      </c>
      <c r="K210" s="14">
        <f>+F210/2</f>
        <v>13</v>
      </c>
      <c r="L210" s="14">
        <f>+F210/4*3</f>
        <v>19.5</v>
      </c>
      <c r="O210" s="164">
        <f>ROUND(E210,0)</f>
        <v>26</v>
      </c>
      <c r="P210" s="14">
        <f t="shared" si="30"/>
        <v>7</v>
      </c>
      <c r="Q210" s="14">
        <f t="shared" si="30"/>
        <v>13</v>
      </c>
      <c r="R210" s="14">
        <f t="shared" si="30"/>
        <v>20</v>
      </c>
      <c r="S210" s="164">
        <f t="shared" si="31"/>
        <v>26</v>
      </c>
      <c r="T210" s="164">
        <f t="shared" si="31"/>
        <v>26</v>
      </c>
      <c r="U210" s="164">
        <f t="shared" si="31"/>
        <v>26</v>
      </c>
    </row>
    <row r="211" spans="1:21" ht="27" x14ac:dyDescent="0.3">
      <c r="B211" s="149" t="s">
        <v>424</v>
      </c>
      <c r="C211" s="149" t="s">
        <v>181</v>
      </c>
      <c r="D211" s="172">
        <v>22</v>
      </c>
      <c r="E211" s="172">
        <v>22</v>
      </c>
      <c r="F211" s="172">
        <v>22</v>
      </c>
      <c r="G211" s="172">
        <v>22</v>
      </c>
      <c r="H211" s="172">
        <v>22</v>
      </c>
      <c r="I211" s="163"/>
      <c r="J211" s="14">
        <f>+F211/4</f>
        <v>5.5</v>
      </c>
      <c r="K211" s="14">
        <f>+F211/2</f>
        <v>11</v>
      </c>
      <c r="L211" s="14">
        <f>+F211/4*3</f>
        <v>16.5</v>
      </c>
      <c r="O211" s="164">
        <f>ROUND(E211,0)</f>
        <v>22</v>
      </c>
      <c r="P211" s="14">
        <f t="shared" si="30"/>
        <v>6</v>
      </c>
      <c r="Q211" s="14">
        <f t="shared" si="30"/>
        <v>11</v>
      </c>
      <c r="R211" s="14">
        <f t="shared" si="30"/>
        <v>17</v>
      </c>
      <c r="S211" s="164">
        <f t="shared" si="31"/>
        <v>22</v>
      </c>
      <c r="T211" s="164">
        <f t="shared" si="31"/>
        <v>22</v>
      </c>
      <c r="U211" s="164">
        <f t="shared" si="31"/>
        <v>22</v>
      </c>
    </row>
    <row r="212" spans="1:21" ht="27" x14ac:dyDescent="0.3">
      <c r="B212" s="149" t="s">
        <v>424</v>
      </c>
      <c r="C212" s="149" t="s">
        <v>182</v>
      </c>
      <c r="D212" s="172">
        <v>26</v>
      </c>
      <c r="E212" s="172">
        <v>26</v>
      </c>
      <c r="F212" s="172">
        <v>26</v>
      </c>
      <c r="G212" s="172">
        <v>26</v>
      </c>
      <c r="H212" s="172">
        <v>26</v>
      </c>
      <c r="I212" s="163"/>
      <c r="J212" s="14">
        <f>+F212/4</f>
        <v>6.5</v>
      </c>
      <c r="K212" s="14">
        <f>+F212/2</f>
        <v>13</v>
      </c>
      <c r="L212" s="14">
        <f>+F212/4*3</f>
        <v>19.5</v>
      </c>
      <c r="O212" s="164">
        <f>ROUND(E212,0)</f>
        <v>26</v>
      </c>
      <c r="P212" s="14">
        <f t="shared" si="30"/>
        <v>7</v>
      </c>
      <c r="Q212" s="14">
        <f t="shared" si="30"/>
        <v>13</v>
      </c>
      <c r="R212" s="14">
        <f t="shared" si="30"/>
        <v>20</v>
      </c>
      <c r="S212" s="164">
        <f t="shared" si="31"/>
        <v>26</v>
      </c>
      <c r="T212" s="164">
        <f t="shared" si="31"/>
        <v>26</v>
      </c>
      <c r="U212" s="164">
        <f t="shared" si="31"/>
        <v>26</v>
      </c>
    </row>
    <row r="213" spans="1:21" x14ac:dyDescent="0.3">
      <c r="B213" s="153" t="s">
        <v>428</v>
      </c>
      <c r="C213" s="154"/>
      <c r="D213" s="44">
        <f>+Հ4!H281</f>
        <v>468918.26999999996</v>
      </c>
      <c r="E213" s="44">
        <f>+Հ4!I281</f>
        <v>455612.9</v>
      </c>
      <c r="F213" s="44">
        <f>+Հ4!J281</f>
        <v>500993.75199999992</v>
      </c>
      <c r="G213" s="44">
        <f>+Հ4!K281</f>
        <v>504167.75199999998</v>
      </c>
      <c r="H213" s="44">
        <f>+Հ4!L281</f>
        <v>507543.25199999992</v>
      </c>
      <c r="I213" s="44"/>
    </row>
    <row r="216" spans="1:21" x14ac:dyDescent="0.3">
      <c r="B216" s="148" t="s">
        <v>409</v>
      </c>
      <c r="C216" s="149">
        <v>1080</v>
      </c>
      <c r="D216" s="239" t="s">
        <v>80</v>
      </c>
      <c r="E216" s="239"/>
      <c r="F216" s="239"/>
      <c r="G216" s="239"/>
      <c r="H216" s="239"/>
      <c r="I216" s="239"/>
    </row>
    <row r="217" spans="1:21" ht="27" customHeight="1" x14ac:dyDescent="0.3">
      <c r="A217" s="18"/>
      <c r="B217" s="148" t="s">
        <v>410</v>
      </c>
      <c r="C217" s="149">
        <v>11011</v>
      </c>
      <c r="D217" s="214" t="s">
        <v>411</v>
      </c>
      <c r="E217" s="254" t="s">
        <v>412</v>
      </c>
      <c r="F217" s="236" t="s">
        <v>413</v>
      </c>
      <c r="G217" s="239" t="s">
        <v>414</v>
      </c>
      <c r="H217" s="239" t="s">
        <v>415</v>
      </c>
      <c r="I217" s="257" t="s">
        <v>416</v>
      </c>
    </row>
    <row r="218" spans="1:21" ht="67.5" x14ac:dyDescent="0.3">
      <c r="B218" s="148" t="s">
        <v>25</v>
      </c>
      <c r="C218" s="149" t="s">
        <v>40</v>
      </c>
      <c r="D218" s="252"/>
      <c r="E218" s="255"/>
      <c r="F218" s="237"/>
      <c r="G218" s="239"/>
      <c r="H218" s="239"/>
      <c r="I218" s="257"/>
    </row>
    <row r="219" spans="1:21" ht="67.5" x14ac:dyDescent="0.3">
      <c r="B219" s="148" t="s">
        <v>417</v>
      </c>
      <c r="C219" s="149" t="s">
        <v>429</v>
      </c>
      <c r="D219" s="252"/>
      <c r="E219" s="255"/>
      <c r="F219" s="237"/>
      <c r="G219" s="239"/>
      <c r="H219" s="239"/>
      <c r="I219" s="257"/>
    </row>
    <row r="220" spans="1:21" ht="28.5" x14ac:dyDescent="0.3">
      <c r="B220" s="148" t="s">
        <v>419</v>
      </c>
      <c r="C220" s="149" t="s">
        <v>30</v>
      </c>
      <c r="D220" s="252"/>
      <c r="E220" s="255"/>
      <c r="F220" s="237"/>
      <c r="G220" s="239"/>
      <c r="H220" s="239"/>
      <c r="I220" s="257"/>
    </row>
    <row r="221" spans="1:21" ht="42.75" x14ac:dyDescent="0.3">
      <c r="B221" s="150" t="s">
        <v>420</v>
      </c>
      <c r="C221" s="149" t="s">
        <v>460</v>
      </c>
      <c r="D221" s="253"/>
      <c r="E221" s="256"/>
      <c r="F221" s="238"/>
      <c r="G221" s="236"/>
      <c r="H221" s="236"/>
      <c r="I221" s="258"/>
    </row>
    <row r="222" spans="1:21" x14ac:dyDescent="0.3">
      <c r="B222" s="259" t="s">
        <v>421</v>
      </c>
      <c r="C222" s="260"/>
      <c r="D222" s="261"/>
      <c r="E222" s="261"/>
      <c r="F222" s="261"/>
      <c r="G222" s="261"/>
      <c r="H222" s="261"/>
      <c r="I222" s="261"/>
    </row>
    <row r="223" spans="1:21" ht="42" x14ac:dyDescent="0.3">
      <c r="B223" s="138" t="s">
        <v>422</v>
      </c>
      <c r="C223" s="151" t="s">
        <v>423</v>
      </c>
      <c r="D223" s="251"/>
      <c r="E223" s="251"/>
      <c r="F223" s="251"/>
      <c r="G223" s="251"/>
      <c r="H223" s="251"/>
      <c r="I223" s="251"/>
    </row>
    <row r="224" spans="1:21" ht="27" x14ac:dyDescent="0.3">
      <c r="B224" s="149" t="s">
        <v>424</v>
      </c>
      <c r="C224" s="149" t="s">
        <v>168</v>
      </c>
      <c r="D224" s="172">
        <v>3608</v>
      </c>
      <c r="E224" s="172">
        <v>1805</v>
      </c>
      <c r="F224" s="172">
        <v>1931</v>
      </c>
      <c r="G224" s="172">
        <v>2099</v>
      </c>
      <c r="H224" s="172">
        <v>2315</v>
      </c>
      <c r="I224" s="163"/>
      <c r="J224" s="14">
        <f>+F224/4</f>
        <v>482.75</v>
      </c>
      <c r="K224" s="14">
        <f>+F224/2</f>
        <v>965.5</v>
      </c>
      <c r="L224" s="14">
        <f>+F224/4*3</f>
        <v>1448.25</v>
      </c>
      <c r="O224" s="164">
        <f>ROUND(E224,0)</f>
        <v>1805</v>
      </c>
      <c r="P224" s="14">
        <f t="shared" ref="P224:R244" si="38">ROUND(J224,0)</f>
        <v>483</v>
      </c>
      <c r="Q224" s="14">
        <f t="shared" si="38"/>
        <v>966</v>
      </c>
      <c r="R224" s="14">
        <f t="shared" si="38"/>
        <v>1448</v>
      </c>
      <c r="S224" s="164">
        <f t="shared" ref="S224:U244" si="39">ROUND(F224,0)</f>
        <v>1931</v>
      </c>
      <c r="T224" s="164">
        <f t="shared" si="39"/>
        <v>2099</v>
      </c>
      <c r="U224" s="164">
        <f t="shared" si="39"/>
        <v>2315</v>
      </c>
    </row>
    <row r="225" spans="2:21" ht="27" x14ac:dyDescent="0.3">
      <c r="B225" s="149" t="s">
        <v>424</v>
      </c>
      <c r="C225" s="149" t="s">
        <v>169</v>
      </c>
      <c r="D225" s="172">
        <v>3435</v>
      </c>
      <c r="E225" s="172">
        <v>1719</v>
      </c>
      <c r="F225" s="172">
        <v>1838</v>
      </c>
      <c r="G225" s="172">
        <v>1999</v>
      </c>
      <c r="H225" s="172">
        <v>2204</v>
      </c>
      <c r="I225" s="163"/>
      <c r="J225" s="14">
        <f>+F225/4</f>
        <v>459.5</v>
      </c>
      <c r="K225" s="14">
        <f>+F225/2</f>
        <v>919</v>
      </c>
      <c r="L225" s="14">
        <f>+F225/4*3</f>
        <v>1378.5</v>
      </c>
      <c r="O225" s="164">
        <f>ROUND(E225,0)</f>
        <v>1719</v>
      </c>
      <c r="P225" s="14">
        <f t="shared" si="38"/>
        <v>460</v>
      </c>
      <c r="Q225" s="14">
        <f t="shared" si="38"/>
        <v>919</v>
      </c>
      <c r="R225" s="14">
        <f t="shared" si="38"/>
        <v>1379</v>
      </c>
      <c r="S225" s="164">
        <f t="shared" si="39"/>
        <v>1838</v>
      </c>
      <c r="T225" s="164">
        <f t="shared" si="39"/>
        <v>1999</v>
      </c>
      <c r="U225" s="164">
        <f t="shared" si="39"/>
        <v>2204</v>
      </c>
    </row>
    <row r="226" spans="2:21" x14ac:dyDescent="0.3">
      <c r="B226" s="149" t="s">
        <v>424</v>
      </c>
      <c r="C226" s="149" t="s">
        <v>170</v>
      </c>
      <c r="D226" s="46">
        <v>3058</v>
      </c>
      <c r="E226" s="172">
        <v>1532</v>
      </c>
      <c r="F226" s="46">
        <v>1640</v>
      </c>
      <c r="G226" s="46">
        <v>1786</v>
      </c>
      <c r="H226" s="46">
        <v>1972</v>
      </c>
      <c r="I226" s="163"/>
    </row>
    <row r="227" spans="2:21" ht="27" x14ac:dyDescent="0.3">
      <c r="B227" s="149" t="s">
        <v>424</v>
      </c>
      <c r="C227" s="149" t="s">
        <v>171</v>
      </c>
      <c r="D227" s="46">
        <v>550</v>
      </c>
      <c r="E227" s="172">
        <v>273</v>
      </c>
      <c r="F227" s="46">
        <v>290</v>
      </c>
      <c r="G227" s="46">
        <v>314</v>
      </c>
      <c r="H227" s="46">
        <v>344</v>
      </c>
      <c r="I227" s="163"/>
    </row>
    <row r="228" spans="2:21" ht="27" x14ac:dyDescent="0.3">
      <c r="B228" s="149" t="s">
        <v>425</v>
      </c>
      <c r="C228" s="149" t="s">
        <v>452</v>
      </c>
      <c r="D228" s="46">
        <v>84.8</v>
      </c>
      <c r="E228" s="46">
        <v>84.9</v>
      </c>
      <c r="F228" s="46">
        <v>85</v>
      </c>
      <c r="G228" s="46">
        <v>85.1</v>
      </c>
      <c r="H228" s="46">
        <v>85.2</v>
      </c>
      <c r="I228" s="163"/>
      <c r="J228" s="14">
        <f>+F228/4</f>
        <v>21.25</v>
      </c>
      <c r="K228" s="14">
        <f>+F228/2</f>
        <v>42.5</v>
      </c>
      <c r="L228" s="14">
        <f>+F228/4*3</f>
        <v>63.75</v>
      </c>
      <c r="O228" s="164">
        <f>ROUND(E228,0)</f>
        <v>85</v>
      </c>
      <c r="P228" s="14">
        <f t="shared" ref="P228:R230" si="40">ROUND(J228,0)</f>
        <v>21</v>
      </c>
      <c r="Q228" s="14">
        <f t="shared" si="40"/>
        <v>43</v>
      </c>
      <c r="R228" s="14">
        <f t="shared" si="40"/>
        <v>64</v>
      </c>
      <c r="S228" s="164">
        <f t="shared" ref="S228:U230" si="41">ROUND(F228,0)</f>
        <v>85</v>
      </c>
      <c r="T228" s="164">
        <f t="shared" si="41"/>
        <v>85</v>
      </c>
      <c r="U228" s="164">
        <f t="shared" si="41"/>
        <v>85</v>
      </c>
    </row>
    <row r="229" spans="2:21" ht="27" x14ac:dyDescent="0.3">
      <c r="B229" s="149" t="s">
        <v>425</v>
      </c>
      <c r="C229" s="149" t="s">
        <v>453</v>
      </c>
      <c r="D229" s="46">
        <v>0.7</v>
      </c>
      <c r="E229" s="46">
        <v>0.6</v>
      </c>
      <c r="F229" s="46">
        <v>0.5</v>
      </c>
      <c r="G229" s="46">
        <v>0.4</v>
      </c>
      <c r="H229" s="46">
        <v>0.3</v>
      </c>
      <c r="I229" s="163"/>
      <c r="J229" s="14">
        <f>+F229/4</f>
        <v>0.125</v>
      </c>
      <c r="K229" s="14">
        <f>+F229/2</f>
        <v>0.25</v>
      </c>
      <c r="L229" s="14">
        <f>+F229/4*3</f>
        <v>0.375</v>
      </c>
      <c r="O229" s="164">
        <f>ROUND(E229,0)</f>
        <v>1</v>
      </c>
      <c r="P229" s="14">
        <f t="shared" si="40"/>
        <v>0</v>
      </c>
      <c r="Q229" s="14">
        <f t="shared" si="40"/>
        <v>0</v>
      </c>
      <c r="R229" s="14">
        <f t="shared" si="40"/>
        <v>0</v>
      </c>
      <c r="S229" s="164">
        <f t="shared" si="41"/>
        <v>1</v>
      </c>
      <c r="T229" s="164">
        <f t="shared" si="41"/>
        <v>0</v>
      </c>
      <c r="U229" s="164">
        <f t="shared" si="41"/>
        <v>0</v>
      </c>
    </row>
    <row r="230" spans="2:21" ht="27" x14ac:dyDescent="0.3">
      <c r="B230" s="149" t="s">
        <v>424</v>
      </c>
      <c r="C230" s="149" t="s">
        <v>172</v>
      </c>
      <c r="D230" s="172">
        <v>871</v>
      </c>
      <c r="E230" s="172">
        <v>1002</v>
      </c>
      <c r="F230" s="172">
        <v>1152</v>
      </c>
      <c r="G230" s="172">
        <v>1325</v>
      </c>
      <c r="H230" s="172">
        <v>1523</v>
      </c>
      <c r="I230" s="163"/>
      <c r="J230" s="14">
        <f>+F230/4</f>
        <v>288</v>
      </c>
      <c r="K230" s="14">
        <f>+F230/2</f>
        <v>576</v>
      </c>
      <c r="L230" s="14">
        <f>+F230/4*3</f>
        <v>864</v>
      </c>
      <c r="O230" s="164">
        <f>ROUND(E230,0)</f>
        <v>1002</v>
      </c>
      <c r="P230" s="14">
        <f t="shared" si="40"/>
        <v>288</v>
      </c>
      <c r="Q230" s="14">
        <f t="shared" si="40"/>
        <v>576</v>
      </c>
      <c r="R230" s="14">
        <f t="shared" si="40"/>
        <v>864</v>
      </c>
      <c r="S230" s="164">
        <f t="shared" si="41"/>
        <v>1152</v>
      </c>
      <c r="T230" s="164">
        <f t="shared" si="41"/>
        <v>1325</v>
      </c>
      <c r="U230" s="164">
        <f t="shared" si="41"/>
        <v>1523</v>
      </c>
    </row>
    <row r="231" spans="2:21" x14ac:dyDescent="0.3">
      <c r="B231" s="149" t="s">
        <v>424</v>
      </c>
      <c r="C231" s="149" t="s">
        <v>173</v>
      </c>
      <c r="D231" s="172">
        <v>871</v>
      </c>
      <c r="E231" s="172">
        <v>1002</v>
      </c>
      <c r="F231" s="172">
        <v>1152</v>
      </c>
      <c r="G231" s="172">
        <v>1325</v>
      </c>
      <c r="H231" s="172">
        <v>1523</v>
      </c>
      <c r="I231" s="163"/>
    </row>
    <row r="232" spans="2:21" x14ac:dyDescent="0.3">
      <c r="B232" s="149" t="s">
        <v>424</v>
      </c>
      <c r="C232" s="149" t="s">
        <v>174</v>
      </c>
      <c r="D232" s="172">
        <v>696</v>
      </c>
      <c r="E232" s="172">
        <v>801</v>
      </c>
      <c r="F232" s="172">
        <v>923</v>
      </c>
      <c r="G232" s="172">
        <v>1063</v>
      </c>
      <c r="H232" s="172">
        <v>1223</v>
      </c>
      <c r="I232" s="163"/>
    </row>
    <row r="233" spans="2:21" ht="27" x14ac:dyDescent="0.3">
      <c r="B233" s="149" t="s">
        <v>424</v>
      </c>
      <c r="C233" s="149" t="s">
        <v>175</v>
      </c>
      <c r="D233" s="172">
        <v>175</v>
      </c>
      <c r="E233" s="172">
        <v>200</v>
      </c>
      <c r="F233" s="172">
        <v>229</v>
      </c>
      <c r="G233" s="172">
        <v>262</v>
      </c>
      <c r="H233" s="172">
        <v>300</v>
      </c>
      <c r="I233" s="163"/>
      <c r="J233" s="14">
        <f>+F233/4</f>
        <v>57.25</v>
      </c>
      <c r="K233" s="14">
        <f>+F233/2</f>
        <v>114.5</v>
      </c>
      <c r="L233" s="14">
        <f>+F233/4*3</f>
        <v>171.75</v>
      </c>
      <c r="O233" s="164">
        <f>ROUND(E233,0)</f>
        <v>200</v>
      </c>
      <c r="P233" s="14">
        <f t="shared" ref="P233:R235" si="42">ROUND(J233,0)</f>
        <v>57</v>
      </c>
      <c r="Q233" s="14">
        <f t="shared" si="42"/>
        <v>115</v>
      </c>
      <c r="R233" s="14">
        <f t="shared" si="42"/>
        <v>172</v>
      </c>
      <c r="S233" s="164">
        <f t="shared" ref="S233:U235" si="43">ROUND(F233,0)</f>
        <v>229</v>
      </c>
      <c r="T233" s="164">
        <f t="shared" si="43"/>
        <v>262</v>
      </c>
      <c r="U233" s="164">
        <f t="shared" si="43"/>
        <v>300</v>
      </c>
    </row>
    <row r="234" spans="2:21" ht="27" x14ac:dyDescent="0.3">
      <c r="B234" s="149" t="s">
        <v>425</v>
      </c>
      <c r="C234" s="149" t="s">
        <v>454</v>
      </c>
      <c r="D234" s="46">
        <v>79.900000000000006</v>
      </c>
      <c r="E234" s="46">
        <v>80</v>
      </c>
      <c r="F234" s="46">
        <v>80.099999999999994</v>
      </c>
      <c r="G234" s="46">
        <v>80.2</v>
      </c>
      <c r="H234" s="46">
        <v>80.3</v>
      </c>
      <c r="I234" s="163"/>
      <c r="J234" s="14">
        <f>+F234/4</f>
        <v>20.024999999999999</v>
      </c>
      <c r="K234" s="14">
        <f>+F234/2</f>
        <v>40.049999999999997</v>
      </c>
      <c r="L234" s="14">
        <f>+F234/4*3</f>
        <v>60.074999999999996</v>
      </c>
      <c r="O234" s="164">
        <f>ROUND(E234,0)</f>
        <v>80</v>
      </c>
      <c r="P234" s="14">
        <f t="shared" si="42"/>
        <v>20</v>
      </c>
      <c r="Q234" s="14">
        <f t="shared" si="42"/>
        <v>40</v>
      </c>
      <c r="R234" s="14">
        <f t="shared" si="42"/>
        <v>60</v>
      </c>
      <c r="S234" s="164">
        <f t="shared" si="43"/>
        <v>80</v>
      </c>
      <c r="T234" s="164">
        <f t="shared" si="43"/>
        <v>80</v>
      </c>
      <c r="U234" s="164">
        <f t="shared" si="43"/>
        <v>80</v>
      </c>
    </row>
    <row r="235" spans="2:21" ht="27" x14ac:dyDescent="0.3">
      <c r="B235" s="149" t="s">
        <v>425</v>
      </c>
      <c r="C235" s="149" t="s">
        <v>455</v>
      </c>
      <c r="D235" s="46">
        <v>1.6</v>
      </c>
      <c r="E235" s="46">
        <v>1.5</v>
      </c>
      <c r="F235" s="46">
        <v>1.4</v>
      </c>
      <c r="G235" s="46">
        <v>1.3</v>
      </c>
      <c r="H235" s="46">
        <v>1.2</v>
      </c>
      <c r="I235" s="163"/>
      <c r="J235" s="14">
        <f>+F235/4</f>
        <v>0.35</v>
      </c>
      <c r="K235" s="14">
        <f>+F235/2</f>
        <v>0.7</v>
      </c>
      <c r="L235" s="14">
        <f>+F235/4*3</f>
        <v>1.0499999999999998</v>
      </c>
      <c r="O235" s="164">
        <f>ROUND(E235,0)</f>
        <v>2</v>
      </c>
      <c r="P235" s="14">
        <f t="shared" si="42"/>
        <v>0</v>
      </c>
      <c r="Q235" s="14">
        <f t="shared" si="42"/>
        <v>1</v>
      </c>
      <c r="R235" s="14">
        <f t="shared" si="42"/>
        <v>1</v>
      </c>
      <c r="S235" s="164">
        <f t="shared" si="43"/>
        <v>1</v>
      </c>
      <c r="T235" s="164">
        <f t="shared" si="43"/>
        <v>1</v>
      </c>
      <c r="U235" s="164">
        <f t="shared" si="43"/>
        <v>1</v>
      </c>
    </row>
    <row r="236" spans="2:21" x14ac:dyDescent="0.3">
      <c r="B236" s="149" t="s">
        <v>424</v>
      </c>
      <c r="C236" s="149" t="s">
        <v>176</v>
      </c>
      <c r="D236" s="46">
        <v>967</v>
      </c>
      <c r="E236" s="172">
        <v>943</v>
      </c>
      <c r="F236" s="46">
        <v>919</v>
      </c>
      <c r="G236" s="46">
        <v>896</v>
      </c>
      <c r="H236" s="46">
        <v>873</v>
      </c>
      <c r="I236" s="163"/>
    </row>
    <row r="237" spans="2:21" ht="27" x14ac:dyDescent="0.3">
      <c r="B237" s="149" t="s">
        <v>424</v>
      </c>
      <c r="C237" s="149" t="s">
        <v>177</v>
      </c>
      <c r="D237" s="172">
        <v>897</v>
      </c>
      <c r="E237" s="172">
        <v>874</v>
      </c>
      <c r="F237" s="172">
        <v>852</v>
      </c>
      <c r="G237" s="172">
        <v>831</v>
      </c>
      <c r="H237" s="172">
        <v>810</v>
      </c>
      <c r="I237" s="163"/>
      <c r="J237" s="14">
        <f>+F237/4</f>
        <v>213</v>
      </c>
      <c r="K237" s="14">
        <f>+F237/2</f>
        <v>426</v>
      </c>
      <c r="L237" s="14">
        <f>+F237/4*3</f>
        <v>639</v>
      </c>
      <c r="O237" s="164">
        <f>ROUND(E237,0)</f>
        <v>874</v>
      </c>
      <c r="P237" s="14">
        <f t="shared" ref="P237:R239" si="44">ROUND(J237,0)</f>
        <v>213</v>
      </c>
      <c r="Q237" s="14">
        <f t="shared" si="44"/>
        <v>426</v>
      </c>
      <c r="R237" s="14">
        <f t="shared" si="44"/>
        <v>639</v>
      </c>
      <c r="S237" s="164">
        <f t="shared" ref="S237:U239" si="45">ROUND(F237,0)</f>
        <v>852</v>
      </c>
      <c r="T237" s="164">
        <f t="shared" si="45"/>
        <v>831</v>
      </c>
      <c r="U237" s="164">
        <f t="shared" si="45"/>
        <v>810</v>
      </c>
    </row>
    <row r="238" spans="2:21" ht="27" x14ac:dyDescent="0.3">
      <c r="B238" s="149" t="s">
        <v>424</v>
      </c>
      <c r="C238" s="149" t="s">
        <v>178</v>
      </c>
      <c r="D238" s="172">
        <v>954</v>
      </c>
      <c r="E238" s="172">
        <v>931</v>
      </c>
      <c r="F238" s="172">
        <v>908</v>
      </c>
      <c r="G238" s="172">
        <v>886</v>
      </c>
      <c r="H238" s="172">
        <v>865</v>
      </c>
      <c r="I238" s="163"/>
      <c r="J238" s="14">
        <f>+F238/4</f>
        <v>227</v>
      </c>
      <c r="K238" s="14">
        <f>+F238/2</f>
        <v>454</v>
      </c>
      <c r="L238" s="14">
        <f>+F238/4*3</f>
        <v>681</v>
      </c>
      <c r="O238" s="164">
        <f>ROUND(E238,0)</f>
        <v>931</v>
      </c>
      <c r="P238" s="14">
        <f t="shared" si="44"/>
        <v>227</v>
      </c>
      <c r="Q238" s="14">
        <f t="shared" si="44"/>
        <v>454</v>
      </c>
      <c r="R238" s="14">
        <f t="shared" si="44"/>
        <v>681</v>
      </c>
      <c r="S238" s="164">
        <f t="shared" si="45"/>
        <v>908</v>
      </c>
      <c r="T238" s="164">
        <f t="shared" si="45"/>
        <v>886</v>
      </c>
      <c r="U238" s="164">
        <f t="shared" si="45"/>
        <v>865</v>
      </c>
    </row>
    <row r="239" spans="2:21" ht="27" x14ac:dyDescent="0.3">
      <c r="B239" s="149" t="s">
        <v>424</v>
      </c>
      <c r="C239" s="149" t="s">
        <v>179</v>
      </c>
      <c r="D239" s="172">
        <v>13</v>
      </c>
      <c r="E239" s="172">
        <v>12</v>
      </c>
      <c r="F239" s="172">
        <v>11</v>
      </c>
      <c r="G239" s="172">
        <v>9</v>
      </c>
      <c r="H239" s="172">
        <v>8</v>
      </c>
      <c r="I239" s="163"/>
      <c r="J239" s="14">
        <f>+F239/4</f>
        <v>2.75</v>
      </c>
      <c r="K239" s="14">
        <f>+F239/2</f>
        <v>5.5</v>
      </c>
      <c r="L239" s="14">
        <f>+F239/4*3</f>
        <v>8.25</v>
      </c>
      <c r="O239" s="164">
        <f>ROUND(E239,0)</f>
        <v>12</v>
      </c>
      <c r="P239" s="14">
        <f t="shared" si="44"/>
        <v>3</v>
      </c>
      <c r="Q239" s="14">
        <f t="shared" si="44"/>
        <v>6</v>
      </c>
      <c r="R239" s="14">
        <f t="shared" si="44"/>
        <v>8</v>
      </c>
      <c r="S239" s="164">
        <f t="shared" si="45"/>
        <v>11</v>
      </c>
      <c r="T239" s="164">
        <f t="shared" si="45"/>
        <v>9</v>
      </c>
      <c r="U239" s="164">
        <f t="shared" si="45"/>
        <v>8</v>
      </c>
    </row>
    <row r="240" spans="2:21" ht="27" x14ac:dyDescent="0.3">
      <c r="B240" s="149" t="s">
        <v>425</v>
      </c>
      <c r="C240" s="149" t="s">
        <v>456</v>
      </c>
      <c r="D240" s="46">
        <v>98.7</v>
      </c>
      <c r="E240" s="46">
        <v>98.8</v>
      </c>
      <c r="F240" s="46">
        <v>98.9</v>
      </c>
      <c r="G240" s="46">
        <v>99</v>
      </c>
      <c r="H240" s="46">
        <v>99.1</v>
      </c>
      <c r="I240" s="163"/>
    </row>
    <row r="241" spans="1:21" ht="27" x14ac:dyDescent="0.3">
      <c r="B241" s="149" t="s">
        <v>425</v>
      </c>
      <c r="C241" s="149" t="s">
        <v>457</v>
      </c>
      <c r="D241" s="46">
        <v>0.6</v>
      </c>
      <c r="E241" s="46">
        <v>0.5</v>
      </c>
      <c r="F241" s="46">
        <v>0.4</v>
      </c>
      <c r="G241" s="46">
        <v>0.3</v>
      </c>
      <c r="H241" s="46">
        <v>0.2</v>
      </c>
      <c r="I241" s="163"/>
    </row>
    <row r="242" spans="1:21" ht="27" x14ac:dyDescent="0.3">
      <c r="B242" s="149" t="s">
        <v>424</v>
      </c>
      <c r="C242" s="149" t="s">
        <v>180</v>
      </c>
      <c r="D242" s="172">
        <v>26</v>
      </c>
      <c r="E242" s="172">
        <v>26</v>
      </c>
      <c r="F242" s="172">
        <v>26</v>
      </c>
      <c r="G242" s="172">
        <v>26</v>
      </c>
      <c r="H242" s="172">
        <v>26</v>
      </c>
      <c r="I242" s="163"/>
      <c r="J242" s="14">
        <f>+F242/4</f>
        <v>6.5</v>
      </c>
      <c r="K242" s="14">
        <f>+F242/2</f>
        <v>13</v>
      </c>
      <c r="L242" s="14">
        <f>+F242/4*3</f>
        <v>19.5</v>
      </c>
      <c r="O242" s="164">
        <f>ROUND(E242,0)</f>
        <v>26</v>
      </c>
      <c r="P242" s="14">
        <f t="shared" si="38"/>
        <v>7</v>
      </c>
      <c r="Q242" s="14">
        <f t="shared" si="38"/>
        <v>13</v>
      </c>
      <c r="R242" s="14">
        <f t="shared" si="38"/>
        <v>20</v>
      </c>
      <c r="S242" s="164">
        <f t="shared" si="39"/>
        <v>26</v>
      </c>
      <c r="T242" s="164">
        <f t="shared" si="39"/>
        <v>26</v>
      </c>
      <c r="U242" s="164">
        <f t="shared" si="39"/>
        <v>26</v>
      </c>
    </row>
    <row r="243" spans="1:21" ht="27" x14ac:dyDescent="0.3">
      <c r="B243" s="149" t="s">
        <v>424</v>
      </c>
      <c r="C243" s="149" t="s">
        <v>181</v>
      </c>
      <c r="D243" s="172">
        <v>11</v>
      </c>
      <c r="E243" s="172">
        <v>11</v>
      </c>
      <c r="F243" s="172">
        <v>11</v>
      </c>
      <c r="G243" s="172">
        <v>11</v>
      </c>
      <c r="H243" s="172">
        <v>11</v>
      </c>
      <c r="I243" s="163"/>
      <c r="J243" s="14">
        <f>+F243/4</f>
        <v>2.75</v>
      </c>
      <c r="K243" s="14">
        <f>+F243/2</f>
        <v>5.5</v>
      </c>
      <c r="L243" s="14">
        <f>+F243/4*3</f>
        <v>8.25</v>
      </c>
      <c r="O243" s="164">
        <f>ROUND(E243,0)</f>
        <v>11</v>
      </c>
      <c r="P243" s="14">
        <f t="shared" si="38"/>
        <v>3</v>
      </c>
      <c r="Q243" s="14">
        <f t="shared" si="38"/>
        <v>6</v>
      </c>
      <c r="R243" s="14">
        <f t="shared" si="38"/>
        <v>8</v>
      </c>
      <c r="S243" s="164">
        <f t="shared" si="39"/>
        <v>11</v>
      </c>
      <c r="T243" s="164">
        <f t="shared" si="39"/>
        <v>11</v>
      </c>
      <c r="U243" s="164">
        <f t="shared" si="39"/>
        <v>11</v>
      </c>
    </row>
    <row r="244" spans="1:21" ht="27" x14ac:dyDescent="0.3">
      <c r="B244" s="149" t="s">
        <v>424</v>
      </c>
      <c r="C244" s="149" t="s">
        <v>182</v>
      </c>
      <c r="D244" s="172">
        <v>25</v>
      </c>
      <c r="E244" s="172">
        <v>26</v>
      </c>
      <c r="F244" s="172">
        <v>26</v>
      </c>
      <c r="G244" s="172">
        <v>26</v>
      </c>
      <c r="H244" s="172">
        <v>26</v>
      </c>
      <c r="I244" s="163"/>
      <c r="J244" s="14">
        <f>+F244/4</f>
        <v>6.5</v>
      </c>
      <c r="K244" s="14">
        <f>+F244/2</f>
        <v>13</v>
      </c>
      <c r="L244" s="14">
        <f>+F244/4*3</f>
        <v>19.5</v>
      </c>
      <c r="O244" s="164">
        <f>ROUND(E244,0)</f>
        <v>26</v>
      </c>
      <c r="P244" s="14">
        <f t="shared" si="38"/>
        <v>7</v>
      </c>
      <c r="Q244" s="14">
        <f t="shared" si="38"/>
        <v>13</v>
      </c>
      <c r="R244" s="14">
        <f t="shared" si="38"/>
        <v>20</v>
      </c>
      <c r="S244" s="164">
        <f t="shared" si="39"/>
        <v>26</v>
      </c>
      <c r="T244" s="164">
        <f t="shared" si="39"/>
        <v>26</v>
      </c>
      <c r="U244" s="164">
        <f t="shared" si="39"/>
        <v>26</v>
      </c>
    </row>
    <row r="245" spans="1:21" x14ac:dyDescent="0.3">
      <c r="B245" s="153" t="s">
        <v>428</v>
      </c>
      <c r="C245" s="154"/>
      <c r="D245" s="44">
        <f>+Հ4!H315</f>
        <v>464081.99999999994</v>
      </c>
      <c r="E245" s="44">
        <f>+Հ4!I315</f>
        <v>411327.2</v>
      </c>
      <c r="F245" s="44">
        <f>+Հ4!J315</f>
        <v>460955.98</v>
      </c>
      <c r="G245" s="44">
        <f>+Հ4!K315</f>
        <v>464663.37999999995</v>
      </c>
      <c r="H245" s="44">
        <f>+Հ4!L315</f>
        <v>467812.77999999997</v>
      </c>
      <c r="I245" s="44"/>
    </row>
    <row r="248" spans="1:21" x14ac:dyDescent="0.3">
      <c r="B248" s="148" t="s">
        <v>409</v>
      </c>
      <c r="C248" s="149">
        <v>1080</v>
      </c>
      <c r="D248" s="239" t="s">
        <v>80</v>
      </c>
      <c r="E248" s="239"/>
      <c r="F248" s="239"/>
      <c r="G248" s="239"/>
      <c r="H248" s="239"/>
      <c r="I248" s="239"/>
    </row>
    <row r="249" spans="1:21" ht="27" customHeight="1" x14ac:dyDescent="0.3">
      <c r="A249" s="18"/>
      <c r="B249" s="148" t="s">
        <v>410</v>
      </c>
      <c r="C249" s="149">
        <v>11012</v>
      </c>
      <c r="D249" s="214" t="s">
        <v>411</v>
      </c>
      <c r="E249" s="254" t="s">
        <v>412</v>
      </c>
      <c r="F249" s="236" t="s">
        <v>413</v>
      </c>
      <c r="G249" s="239" t="s">
        <v>414</v>
      </c>
      <c r="H249" s="239" t="s">
        <v>415</v>
      </c>
      <c r="I249" s="257" t="s">
        <v>416</v>
      </c>
    </row>
    <row r="250" spans="1:21" ht="67.5" x14ac:dyDescent="0.3">
      <c r="B250" s="148" t="s">
        <v>25</v>
      </c>
      <c r="C250" s="149" t="s">
        <v>41</v>
      </c>
      <c r="D250" s="252"/>
      <c r="E250" s="255"/>
      <c r="F250" s="237"/>
      <c r="G250" s="239"/>
      <c r="H250" s="239"/>
      <c r="I250" s="257"/>
    </row>
    <row r="251" spans="1:21" ht="67.5" x14ac:dyDescent="0.3">
      <c r="B251" s="148" t="s">
        <v>417</v>
      </c>
      <c r="C251" s="149" t="s">
        <v>429</v>
      </c>
      <c r="D251" s="252"/>
      <c r="E251" s="255"/>
      <c r="F251" s="237"/>
      <c r="G251" s="239"/>
      <c r="H251" s="239"/>
      <c r="I251" s="257"/>
    </row>
    <row r="252" spans="1:21" ht="28.5" x14ac:dyDescent="0.3">
      <c r="B252" s="148" t="s">
        <v>419</v>
      </c>
      <c r="C252" s="149" t="s">
        <v>30</v>
      </c>
      <c r="D252" s="252"/>
      <c r="E252" s="255"/>
      <c r="F252" s="237"/>
      <c r="G252" s="239"/>
      <c r="H252" s="239"/>
      <c r="I252" s="257"/>
    </row>
    <row r="253" spans="1:21" ht="42.75" x14ac:dyDescent="0.3">
      <c r="B253" s="150" t="s">
        <v>420</v>
      </c>
      <c r="C253" s="149" t="s">
        <v>461</v>
      </c>
      <c r="D253" s="253"/>
      <c r="E253" s="256"/>
      <c r="F253" s="238"/>
      <c r="G253" s="236"/>
      <c r="H253" s="236"/>
      <c r="I253" s="258"/>
    </row>
    <row r="254" spans="1:21" x14ac:dyDescent="0.3">
      <c r="B254" s="259" t="s">
        <v>421</v>
      </c>
      <c r="C254" s="260"/>
      <c r="D254" s="261"/>
      <c r="E254" s="261"/>
      <c r="F254" s="261"/>
      <c r="G254" s="261"/>
      <c r="H254" s="261"/>
      <c r="I254" s="261"/>
    </row>
    <row r="255" spans="1:21" ht="42" x14ac:dyDescent="0.3">
      <c r="B255" s="138" t="s">
        <v>422</v>
      </c>
      <c r="C255" s="151" t="s">
        <v>423</v>
      </c>
      <c r="D255" s="251"/>
      <c r="E255" s="251"/>
      <c r="F255" s="251"/>
      <c r="G255" s="251"/>
      <c r="H255" s="251"/>
      <c r="I255" s="251"/>
    </row>
    <row r="256" spans="1:21" ht="27" x14ac:dyDescent="0.3">
      <c r="B256" s="149" t="s">
        <v>424</v>
      </c>
      <c r="C256" s="149" t="s">
        <v>168</v>
      </c>
      <c r="D256" s="172">
        <v>5912</v>
      </c>
      <c r="E256" s="172">
        <v>4703</v>
      </c>
      <c r="F256" s="172">
        <v>4807</v>
      </c>
      <c r="G256" s="172">
        <v>5072</v>
      </c>
      <c r="H256" s="172">
        <v>5879</v>
      </c>
      <c r="I256" s="163"/>
      <c r="J256" s="14">
        <f>+F256/4</f>
        <v>1201.75</v>
      </c>
      <c r="K256" s="14">
        <f>+F256/2</f>
        <v>2403.5</v>
      </c>
      <c r="L256" s="14">
        <f>+F256/4*3</f>
        <v>3605.25</v>
      </c>
      <c r="O256" s="164">
        <f>ROUND(E256,0)</f>
        <v>4703</v>
      </c>
      <c r="P256" s="14">
        <f t="shared" ref="P256:R276" si="46">ROUND(J256,0)</f>
        <v>1202</v>
      </c>
      <c r="Q256" s="14">
        <f t="shared" si="46"/>
        <v>2404</v>
      </c>
      <c r="R256" s="14">
        <f t="shared" si="46"/>
        <v>3605</v>
      </c>
      <c r="S256" s="164">
        <f t="shared" ref="S256:U276" si="47">ROUND(F256,0)</f>
        <v>4807</v>
      </c>
      <c r="T256" s="164">
        <f t="shared" si="47"/>
        <v>5072</v>
      </c>
      <c r="U256" s="164">
        <f t="shared" si="47"/>
        <v>5879</v>
      </c>
    </row>
    <row r="257" spans="2:21" ht="27" x14ac:dyDescent="0.3">
      <c r="B257" s="149" t="s">
        <v>424</v>
      </c>
      <c r="C257" s="149" t="s">
        <v>169</v>
      </c>
      <c r="D257" s="172">
        <v>5644</v>
      </c>
      <c r="E257" s="172">
        <v>4490</v>
      </c>
      <c r="F257" s="172">
        <v>4589</v>
      </c>
      <c r="G257" s="172">
        <v>4842</v>
      </c>
      <c r="H257" s="172">
        <v>5612</v>
      </c>
      <c r="I257" s="163"/>
      <c r="J257" s="14">
        <f>+F257/4</f>
        <v>1147.25</v>
      </c>
      <c r="K257" s="14">
        <f>+F257/2</f>
        <v>2294.5</v>
      </c>
      <c r="L257" s="14">
        <f>+F257/4*3</f>
        <v>3441.75</v>
      </c>
      <c r="O257" s="164">
        <f>ROUND(E257,0)</f>
        <v>4490</v>
      </c>
      <c r="P257" s="14">
        <f t="shared" si="46"/>
        <v>1147</v>
      </c>
      <c r="Q257" s="14">
        <f t="shared" si="46"/>
        <v>2295</v>
      </c>
      <c r="R257" s="14">
        <f t="shared" si="46"/>
        <v>3442</v>
      </c>
      <c r="S257" s="164">
        <f t="shared" si="47"/>
        <v>4589</v>
      </c>
      <c r="T257" s="164">
        <f t="shared" si="47"/>
        <v>4842</v>
      </c>
      <c r="U257" s="164">
        <f t="shared" si="47"/>
        <v>5612</v>
      </c>
    </row>
    <row r="258" spans="2:21" x14ac:dyDescent="0.3">
      <c r="B258" s="149" t="s">
        <v>424</v>
      </c>
      <c r="C258" s="149" t="s">
        <v>170</v>
      </c>
      <c r="D258" s="46">
        <v>5028</v>
      </c>
      <c r="E258" s="172">
        <v>4005</v>
      </c>
      <c r="F258" s="46">
        <v>4098</v>
      </c>
      <c r="G258" s="46">
        <v>4329</v>
      </c>
      <c r="H258" s="46">
        <v>5023</v>
      </c>
      <c r="I258" s="205"/>
    </row>
    <row r="259" spans="2:21" ht="27" x14ac:dyDescent="0.3">
      <c r="B259" s="149" t="s">
        <v>424</v>
      </c>
      <c r="C259" s="149" t="s">
        <v>171</v>
      </c>
      <c r="D259" s="46">
        <v>884</v>
      </c>
      <c r="E259" s="172">
        <v>699</v>
      </c>
      <c r="F259" s="46">
        <v>709</v>
      </c>
      <c r="G259" s="46">
        <v>743</v>
      </c>
      <c r="H259" s="46">
        <v>856</v>
      </c>
      <c r="I259" s="205"/>
    </row>
    <row r="260" spans="2:21" ht="27" x14ac:dyDescent="0.3">
      <c r="B260" s="149" t="s">
        <v>425</v>
      </c>
      <c r="C260" s="149" t="s">
        <v>452</v>
      </c>
      <c r="D260" s="46">
        <v>85</v>
      </c>
      <c r="E260" s="46">
        <v>85.1</v>
      </c>
      <c r="F260" s="46">
        <v>85.2</v>
      </c>
      <c r="G260" s="46">
        <v>85.3</v>
      </c>
      <c r="H260" s="46">
        <v>85.4</v>
      </c>
      <c r="I260" s="205"/>
      <c r="J260" s="14">
        <f>+F260/4</f>
        <v>21.3</v>
      </c>
      <c r="K260" s="14">
        <f>+F260/2</f>
        <v>42.6</v>
      </c>
      <c r="L260" s="14">
        <f>+F260/4*3</f>
        <v>63.900000000000006</v>
      </c>
      <c r="O260" s="164">
        <f>ROUND(E260,0)</f>
        <v>85</v>
      </c>
      <c r="P260" s="14">
        <f t="shared" ref="P260:R262" si="48">ROUND(J260,0)</f>
        <v>21</v>
      </c>
      <c r="Q260" s="14">
        <f t="shared" si="48"/>
        <v>43</v>
      </c>
      <c r="R260" s="14">
        <f t="shared" si="48"/>
        <v>64</v>
      </c>
      <c r="S260" s="164">
        <f t="shared" ref="S260:U262" si="49">ROUND(F260,0)</f>
        <v>85</v>
      </c>
      <c r="T260" s="164">
        <f t="shared" si="49"/>
        <v>85</v>
      </c>
      <c r="U260" s="164">
        <f t="shared" si="49"/>
        <v>85</v>
      </c>
    </row>
    <row r="261" spans="2:21" ht="27" x14ac:dyDescent="0.3">
      <c r="B261" s="149" t="s">
        <v>425</v>
      </c>
      <c r="C261" s="149" t="s">
        <v>453</v>
      </c>
      <c r="D261" s="46">
        <v>0.4</v>
      </c>
      <c r="E261" s="46">
        <v>0.3</v>
      </c>
      <c r="F261" s="46">
        <v>0.2</v>
      </c>
      <c r="G261" s="46">
        <v>0.1</v>
      </c>
      <c r="H261" s="46">
        <v>0</v>
      </c>
      <c r="I261" s="205"/>
      <c r="J261" s="14">
        <f>+F261/4</f>
        <v>0.05</v>
      </c>
      <c r="K261" s="14">
        <f>+F261/2</f>
        <v>0.1</v>
      </c>
      <c r="L261" s="14">
        <f>+F261/4*3</f>
        <v>0.15000000000000002</v>
      </c>
      <c r="O261" s="164">
        <f>ROUND(E261,0)</f>
        <v>0</v>
      </c>
      <c r="P261" s="14">
        <f t="shared" si="48"/>
        <v>0</v>
      </c>
      <c r="Q261" s="14">
        <f t="shared" si="48"/>
        <v>0</v>
      </c>
      <c r="R261" s="14">
        <f t="shared" si="48"/>
        <v>0</v>
      </c>
      <c r="S261" s="164">
        <f t="shared" si="49"/>
        <v>0</v>
      </c>
      <c r="T261" s="164">
        <f t="shared" si="49"/>
        <v>0</v>
      </c>
      <c r="U261" s="164">
        <f t="shared" si="49"/>
        <v>0</v>
      </c>
    </row>
    <row r="262" spans="2:21" ht="27" x14ac:dyDescent="0.3">
      <c r="B262" s="149" t="s">
        <v>424</v>
      </c>
      <c r="C262" s="149" t="s">
        <v>172</v>
      </c>
      <c r="D262" s="172">
        <v>1004</v>
      </c>
      <c r="E262" s="172">
        <v>974</v>
      </c>
      <c r="F262" s="172">
        <v>945</v>
      </c>
      <c r="G262" s="172">
        <v>916</v>
      </c>
      <c r="H262" s="172">
        <v>889</v>
      </c>
      <c r="I262" s="205"/>
      <c r="J262" s="14">
        <f>+F262/4</f>
        <v>236.25</v>
      </c>
      <c r="K262" s="14">
        <f>+F262/2</f>
        <v>472.5</v>
      </c>
      <c r="L262" s="14">
        <f>+F262/4*3</f>
        <v>708.75</v>
      </c>
      <c r="O262" s="164">
        <f>ROUND(E262,0)</f>
        <v>974</v>
      </c>
      <c r="P262" s="14">
        <f t="shared" si="48"/>
        <v>236</v>
      </c>
      <c r="Q262" s="14">
        <f t="shared" si="48"/>
        <v>473</v>
      </c>
      <c r="R262" s="14">
        <f t="shared" si="48"/>
        <v>709</v>
      </c>
      <c r="S262" s="164">
        <f t="shared" si="49"/>
        <v>945</v>
      </c>
      <c r="T262" s="164">
        <f t="shared" si="49"/>
        <v>916</v>
      </c>
      <c r="U262" s="164">
        <f t="shared" si="49"/>
        <v>889</v>
      </c>
    </row>
    <row r="263" spans="2:21" x14ac:dyDescent="0.3">
      <c r="B263" s="149" t="s">
        <v>424</v>
      </c>
      <c r="C263" s="149" t="s">
        <v>173</v>
      </c>
      <c r="D263" s="172">
        <v>1004</v>
      </c>
      <c r="E263" s="172">
        <v>974</v>
      </c>
      <c r="F263" s="172">
        <v>945</v>
      </c>
      <c r="G263" s="172">
        <v>916</v>
      </c>
      <c r="H263" s="172">
        <v>889</v>
      </c>
      <c r="I263" s="205"/>
    </row>
    <row r="264" spans="2:21" x14ac:dyDescent="0.3">
      <c r="B264" s="149" t="s">
        <v>424</v>
      </c>
      <c r="C264" s="149" t="s">
        <v>174</v>
      </c>
      <c r="D264" s="172">
        <v>711</v>
      </c>
      <c r="E264" s="172">
        <v>691</v>
      </c>
      <c r="F264" s="172">
        <v>671</v>
      </c>
      <c r="G264" s="172">
        <v>652</v>
      </c>
      <c r="H264" s="172">
        <v>633</v>
      </c>
      <c r="I264" s="205"/>
    </row>
    <row r="265" spans="2:21" ht="27" x14ac:dyDescent="0.3">
      <c r="B265" s="149" t="s">
        <v>424</v>
      </c>
      <c r="C265" s="149" t="s">
        <v>175</v>
      </c>
      <c r="D265" s="172">
        <v>293</v>
      </c>
      <c r="E265" s="172">
        <v>283</v>
      </c>
      <c r="F265" s="172">
        <v>274</v>
      </c>
      <c r="G265" s="172">
        <v>265</v>
      </c>
      <c r="H265" s="172">
        <v>256</v>
      </c>
      <c r="I265" s="163"/>
      <c r="J265" s="14">
        <f>+F265/4</f>
        <v>68.5</v>
      </c>
      <c r="K265" s="14">
        <f>+F265/2</f>
        <v>137</v>
      </c>
      <c r="L265" s="14">
        <f>+F265/4*3</f>
        <v>205.5</v>
      </c>
      <c r="O265" s="164">
        <f>ROUND(E265,0)</f>
        <v>283</v>
      </c>
      <c r="P265" s="14">
        <f t="shared" ref="P265:R267" si="50">ROUND(J265,0)</f>
        <v>69</v>
      </c>
      <c r="Q265" s="14">
        <f t="shared" si="50"/>
        <v>137</v>
      </c>
      <c r="R265" s="14">
        <f t="shared" si="50"/>
        <v>206</v>
      </c>
      <c r="S265" s="164">
        <f t="shared" ref="S265:U267" si="51">ROUND(F265,0)</f>
        <v>274</v>
      </c>
      <c r="T265" s="164">
        <f t="shared" si="51"/>
        <v>265</v>
      </c>
      <c r="U265" s="164">
        <f t="shared" si="51"/>
        <v>256</v>
      </c>
    </row>
    <row r="266" spans="2:21" ht="27" x14ac:dyDescent="0.3">
      <c r="B266" s="149" t="s">
        <v>425</v>
      </c>
      <c r="C266" s="149" t="s">
        <v>454</v>
      </c>
      <c r="D266" s="46">
        <v>70.8</v>
      </c>
      <c r="E266" s="46">
        <v>70.900000000000006</v>
      </c>
      <c r="F266" s="46">
        <v>71</v>
      </c>
      <c r="G266" s="46">
        <v>71.099999999999994</v>
      </c>
      <c r="H266" s="46">
        <v>71.2</v>
      </c>
      <c r="I266" s="163"/>
      <c r="J266" s="14">
        <f>+F266/4</f>
        <v>17.75</v>
      </c>
      <c r="K266" s="14">
        <f>+F266/2</f>
        <v>35.5</v>
      </c>
      <c r="L266" s="14">
        <f>+F266/4*3</f>
        <v>53.25</v>
      </c>
      <c r="O266" s="164">
        <f>ROUND(E266,0)</f>
        <v>71</v>
      </c>
      <c r="P266" s="14">
        <f t="shared" si="50"/>
        <v>18</v>
      </c>
      <c r="Q266" s="14">
        <f t="shared" si="50"/>
        <v>36</v>
      </c>
      <c r="R266" s="14">
        <f t="shared" si="50"/>
        <v>53</v>
      </c>
      <c r="S266" s="164">
        <f t="shared" si="51"/>
        <v>71</v>
      </c>
      <c r="T266" s="164">
        <f t="shared" si="51"/>
        <v>71</v>
      </c>
      <c r="U266" s="164">
        <f t="shared" si="51"/>
        <v>71</v>
      </c>
    </row>
    <row r="267" spans="2:21" ht="27" x14ac:dyDescent="0.3">
      <c r="B267" s="149" t="s">
        <v>425</v>
      </c>
      <c r="C267" s="149" t="s">
        <v>455</v>
      </c>
      <c r="D267" s="46">
        <v>0.8</v>
      </c>
      <c r="E267" s="46">
        <v>0.7</v>
      </c>
      <c r="F267" s="46">
        <v>0.6</v>
      </c>
      <c r="G267" s="46">
        <v>0.5</v>
      </c>
      <c r="H267" s="46">
        <v>0.4</v>
      </c>
      <c r="I267" s="163"/>
      <c r="J267" s="14">
        <f>+F267/4</f>
        <v>0.15</v>
      </c>
      <c r="K267" s="14">
        <f>+F267/2</f>
        <v>0.3</v>
      </c>
      <c r="L267" s="14">
        <f>+F267/4*3</f>
        <v>0.44999999999999996</v>
      </c>
      <c r="O267" s="164">
        <f>ROUND(E267,0)</f>
        <v>1</v>
      </c>
      <c r="P267" s="14">
        <f t="shared" si="50"/>
        <v>0</v>
      </c>
      <c r="Q267" s="14">
        <f t="shared" si="50"/>
        <v>0</v>
      </c>
      <c r="R267" s="14">
        <f t="shared" si="50"/>
        <v>0</v>
      </c>
      <c r="S267" s="164">
        <f t="shared" si="51"/>
        <v>1</v>
      </c>
      <c r="T267" s="164">
        <f t="shared" si="51"/>
        <v>1</v>
      </c>
      <c r="U267" s="164">
        <f t="shared" si="51"/>
        <v>0</v>
      </c>
    </row>
    <row r="268" spans="2:21" x14ac:dyDescent="0.3">
      <c r="B268" s="149" t="s">
        <v>424</v>
      </c>
      <c r="C268" s="149" t="s">
        <v>176</v>
      </c>
      <c r="D268" s="46">
        <v>1811</v>
      </c>
      <c r="E268" s="172">
        <v>1925</v>
      </c>
      <c r="F268" s="46">
        <v>2046</v>
      </c>
      <c r="G268" s="46">
        <v>2174</v>
      </c>
      <c r="H268" s="46">
        <v>2311</v>
      </c>
      <c r="I268" s="163"/>
    </row>
    <row r="269" spans="2:21" ht="27" x14ac:dyDescent="0.3">
      <c r="B269" s="149" t="s">
        <v>424</v>
      </c>
      <c r="C269" s="149" t="s">
        <v>177</v>
      </c>
      <c r="D269" s="172">
        <v>1739</v>
      </c>
      <c r="E269" s="172">
        <v>1848</v>
      </c>
      <c r="F269" s="172">
        <v>1964</v>
      </c>
      <c r="G269" s="172">
        <v>2088</v>
      </c>
      <c r="H269" s="172">
        <v>2219</v>
      </c>
      <c r="I269" s="163"/>
      <c r="J269" s="14">
        <f>+F269/4</f>
        <v>491</v>
      </c>
      <c r="K269" s="14">
        <f>+F269/2</f>
        <v>982</v>
      </c>
      <c r="L269" s="14">
        <f>+F269/4*3</f>
        <v>1473</v>
      </c>
      <c r="O269" s="164">
        <f>ROUND(E269,0)</f>
        <v>1848</v>
      </c>
      <c r="P269" s="14">
        <f t="shared" ref="P269:R271" si="52">ROUND(J269,0)</f>
        <v>491</v>
      </c>
      <c r="Q269" s="14">
        <f t="shared" si="52"/>
        <v>982</v>
      </c>
      <c r="R269" s="14">
        <f t="shared" si="52"/>
        <v>1473</v>
      </c>
      <c r="S269" s="164">
        <f t="shared" ref="S269:U271" si="53">ROUND(F269,0)</f>
        <v>1964</v>
      </c>
      <c r="T269" s="164">
        <f t="shared" si="53"/>
        <v>2088</v>
      </c>
      <c r="U269" s="164">
        <f t="shared" si="53"/>
        <v>2219</v>
      </c>
    </row>
    <row r="270" spans="2:21" ht="27" x14ac:dyDescent="0.3">
      <c r="B270" s="149" t="s">
        <v>424</v>
      </c>
      <c r="C270" s="149" t="s">
        <v>178</v>
      </c>
      <c r="D270" s="172">
        <v>1775</v>
      </c>
      <c r="E270" s="172">
        <v>1888</v>
      </c>
      <c r="F270" s="172">
        <v>2009</v>
      </c>
      <c r="G270" s="172">
        <v>2137</v>
      </c>
      <c r="H270" s="172">
        <v>2274</v>
      </c>
      <c r="I270" s="163"/>
      <c r="J270" s="14">
        <f>+F270/4</f>
        <v>502.25</v>
      </c>
      <c r="K270" s="14">
        <f>+F270/2</f>
        <v>1004.5</v>
      </c>
      <c r="L270" s="14">
        <f>+F270/4*3</f>
        <v>1506.75</v>
      </c>
      <c r="O270" s="164">
        <f>ROUND(E270,0)</f>
        <v>1888</v>
      </c>
      <c r="P270" s="14">
        <f t="shared" si="52"/>
        <v>502</v>
      </c>
      <c r="Q270" s="14">
        <f t="shared" si="52"/>
        <v>1005</v>
      </c>
      <c r="R270" s="14">
        <f t="shared" si="52"/>
        <v>1507</v>
      </c>
      <c r="S270" s="164">
        <f t="shared" si="53"/>
        <v>2009</v>
      </c>
      <c r="T270" s="164">
        <f t="shared" si="53"/>
        <v>2137</v>
      </c>
      <c r="U270" s="164">
        <f t="shared" si="53"/>
        <v>2274</v>
      </c>
    </row>
    <row r="271" spans="2:21" ht="27" x14ac:dyDescent="0.3">
      <c r="B271" s="149" t="s">
        <v>424</v>
      </c>
      <c r="C271" s="149" t="s">
        <v>179</v>
      </c>
      <c r="D271" s="172">
        <v>36</v>
      </c>
      <c r="E271" s="172">
        <v>36</v>
      </c>
      <c r="F271" s="172">
        <v>37</v>
      </c>
      <c r="G271" s="172">
        <v>37</v>
      </c>
      <c r="H271" s="172">
        <v>37</v>
      </c>
      <c r="I271" s="163"/>
      <c r="J271" s="14">
        <f>+F271/4</f>
        <v>9.25</v>
      </c>
      <c r="K271" s="14">
        <f>+F271/2</f>
        <v>18.5</v>
      </c>
      <c r="L271" s="14">
        <f>+F271/4*3</f>
        <v>27.75</v>
      </c>
      <c r="O271" s="164">
        <f>ROUND(E271,0)</f>
        <v>36</v>
      </c>
      <c r="P271" s="14">
        <f t="shared" si="52"/>
        <v>9</v>
      </c>
      <c r="Q271" s="14">
        <f t="shared" si="52"/>
        <v>19</v>
      </c>
      <c r="R271" s="14">
        <f t="shared" si="52"/>
        <v>28</v>
      </c>
      <c r="S271" s="164">
        <f t="shared" si="53"/>
        <v>37</v>
      </c>
      <c r="T271" s="164">
        <f t="shared" si="53"/>
        <v>37</v>
      </c>
      <c r="U271" s="164">
        <f t="shared" si="53"/>
        <v>37</v>
      </c>
    </row>
    <row r="272" spans="2:21" ht="27" x14ac:dyDescent="0.3">
      <c r="B272" s="149" t="s">
        <v>425</v>
      </c>
      <c r="C272" s="149" t="s">
        <v>456</v>
      </c>
      <c r="D272" s="46">
        <v>98</v>
      </c>
      <c r="E272" s="46">
        <v>98.1</v>
      </c>
      <c r="F272" s="46">
        <v>98.2</v>
      </c>
      <c r="G272" s="46">
        <v>98.3</v>
      </c>
      <c r="H272" s="46">
        <v>98.4</v>
      </c>
      <c r="I272" s="163"/>
    </row>
    <row r="273" spans="1:21" ht="27" x14ac:dyDescent="0.3">
      <c r="B273" s="149" t="s">
        <v>425</v>
      </c>
      <c r="C273" s="149" t="s">
        <v>457</v>
      </c>
      <c r="D273" s="46">
        <v>1.1000000000000001</v>
      </c>
      <c r="E273" s="46">
        <v>1</v>
      </c>
      <c r="F273" s="46">
        <v>0.9</v>
      </c>
      <c r="G273" s="46">
        <v>0.8</v>
      </c>
      <c r="H273" s="46">
        <v>0.7</v>
      </c>
      <c r="I273" s="163"/>
    </row>
    <row r="274" spans="1:21" ht="27" x14ac:dyDescent="0.3">
      <c r="B274" s="149" t="s">
        <v>424</v>
      </c>
      <c r="C274" s="149" t="s">
        <v>180</v>
      </c>
      <c r="D274" s="172">
        <v>24</v>
      </c>
      <c r="E274" s="172">
        <v>24</v>
      </c>
      <c r="F274" s="172">
        <v>24</v>
      </c>
      <c r="G274" s="172">
        <v>24</v>
      </c>
      <c r="H274" s="172">
        <v>24</v>
      </c>
      <c r="I274" s="163"/>
      <c r="J274" s="14">
        <f>+F274/4</f>
        <v>6</v>
      </c>
      <c r="K274" s="14">
        <f>+F274/2</f>
        <v>12</v>
      </c>
      <c r="L274" s="14">
        <f>+F274/4*3</f>
        <v>18</v>
      </c>
      <c r="O274" s="164">
        <f>ROUND(E274,0)</f>
        <v>24</v>
      </c>
      <c r="P274" s="14">
        <f t="shared" si="46"/>
        <v>6</v>
      </c>
      <c r="Q274" s="14">
        <f t="shared" si="46"/>
        <v>12</v>
      </c>
      <c r="R274" s="14">
        <f t="shared" si="46"/>
        <v>18</v>
      </c>
      <c r="S274" s="164">
        <f t="shared" si="47"/>
        <v>24</v>
      </c>
      <c r="T274" s="164">
        <f t="shared" si="47"/>
        <v>24</v>
      </c>
      <c r="U274" s="164">
        <f t="shared" si="47"/>
        <v>24</v>
      </c>
    </row>
    <row r="275" spans="1:21" ht="27" x14ac:dyDescent="0.3">
      <c r="B275" s="149" t="s">
        <v>424</v>
      </c>
      <c r="C275" s="149" t="s">
        <v>181</v>
      </c>
      <c r="D275" s="172">
        <v>20</v>
      </c>
      <c r="E275" s="172">
        <v>20</v>
      </c>
      <c r="F275" s="172">
        <v>20</v>
      </c>
      <c r="G275" s="172">
        <v>20</v>
      </c>
      <c r="H275" s="172">
        <v>20</v>
      </c>
      <c r="I275" s="163"/>
      <c r="J275" s="14">
        <f>+F275/4</f>
        <v>5</v>
      </c>
      <c r="K275" s="14">
        <f>+F275/2</f>
        <v>10</v>
      </c>
      <c r="L275" s="14">
        <f>+F275/4*3</f>
        <v>15</v>
      </c>
      <c r="O275" s="164">
        <f>ROUND(E275,0)</f>
        <v>20</v>
      </c>
      <c r="P275" s="14">
        <f t="shared" si="46"/>
        <v>5</v>
      </c>
      <c r="Q275" s="14">
        <f t="shared" si="46"/>
        <v>10</v>
      </c>
      <c r="R275" s="14">
        <f t="shared" si="46"/>
        <v>15</v>
      </c>
      <c r="S275" s="164">
        <f t="shared" si="47"/>
        <v>20</v>
      </c>
      <c r="T275" s="164">
        <f t="shared" si="47"/>
        <v>20</v>
      </c>
      <c r="U275" s="164">
        <f t="shared" si="47"/>
        <v>20</v>
      </c>
    </row>
    <row r="276" spans="1:21" ht="27" x14ac:dyDescent="0.3">
      <c r="B276" s="149" t="s">
        <v>424</v>
      </c>
      <c r="C276" s="149" t="s">
        <v>182</v>
      </c>
      <c r="D276" s="172">
        <v>24</v>
      </c>
      <c r="E276" s="172">
        <v>24</v>
      </c>
      <c r="F276" s="172">
        <v>24</v>
      </c>
      <c r="G276" s="172">
        <v>24</v>
      </c>
      <c r="H276" s="172">
        <v>24</v>
      </c>
      <c r="I276" s="163"/>
      <c r="J276" s="14">
        <f>+F276/4</f>
        <v>6</v>
      </c>
      <c r="K276" s="14">
        <f>+F276/2</f>
        <v>12</v>
      </c>
      <c r="L276" s="14">
        <f>+F276/4*3</f>
        <v>18</v>
      </c>
      <c r="O276" s="164">
        <f>ROUND(E276,0)</f>
        <v>24</v>
      </c>
      <c r="P276" s="14">
        <f t="shared" si="46"/>
        <v>6</v>
      </c>
      <c r="Q276" s="14">
        <f t="shared" si="46"/>
        <v>12</v>
      </c>
      <c r="R276" s="14">
        <f t="shared" si="46"/>
        <v>18</v>
      </c>
      <c r="S276" s="164">
        <f t="shared" si="47"/>
        <v>24</v>
      </c>
      <c r="T276" s="164">
        <f t="shared" si="47"/>
        <v>24</v>
      </c>
      <c r="U276" s="164">
        <f t="shared" si="47"/>
        <v>24</v>
      </c>
    </row>
    <row r="277" spans="1:21" x14ac:dyDescent="0.3">
      <c r="B277" s="153" t="s">
        <v>428</v>
      </c>
      <c r="C277" s="154"/>
      <c r="D277" s="44">
        <f>+Հ4!H349</f>
        <v>580225.07000000007</v>
      </c>
      <c r="E277" s="44">
        <f>+Հ4!I349</f>
        <v>565279.40000000014</v>
      </c>
      <c r="F277" s="44">
        <f>+Հ4!J349</f>
        <v>633479.11199999996</v>
      </c>
      <c r="G277" s="44">
        <f>+Հ4!K349</f>
        <v>604249.51199999999</v>
      </c>
      <c r="H277" s="44">
        <f>+Հ4!L349</f>
        <v>608503.71199999994</v>
      </c>
      <c r="I277" s="44"/>
    </row>
    <row r="280" spans="1:21" x14ac:dyDescent="0.3">
      <c r="B280" s="148" t="s">
        <v>409</v>
      </c>
      <c r="C280" s="149">
        <v>1080</v>
      </c>
      <c r="D280" s="239" t="s">
        <v>80</v>
      </c>
      <c r="E280" s="239"/>
      <c r="F280" s="239"/>
      <c r="G280" s="239"/>
      <c r="H280" s="239"/>
      <c r="I280" s="239"/>
    </row>
    <row r="281" spans="1:21" ht="27" customHeight="1" x14ac:dyDescent="0.3">
      <c r="A281" s="18"/>
      <c r="B281" s="148" t="s">
        <v>410</v>
      </c>
      <c r="C281" s="149">
        <v>11013</v>
      </c>
      <c r="D281" s="214" t="s">
        <v>411</v>
      </c>
      <c r="E281" s="254" t="s">
        <v>412</v>
      </c>
      <c r="F281" s="236" t="s">
        <v>413</v>
      </c>
      <c r="G281" s="239" t="s">
        <v>414</v>
      </c>
      <c r="H281" s="239" t="s">
        <v>415</v>
      </c>
      <c r="I281" s="257" t="s">
        <v>416</v>
      </c>
    </row>
    <row r="282" spans="1:21" ht="67.5" x14ac:dyDescent="0.3">
      <c r="B282" s="148" t="s">
        <v>25</v>
      </c>
      <c r="C282" s="149" t="s">
        <v>42</v>
      </c>
      <c r="D282" s="252"/>
      <c r="E282" s="255"/>
      <c r="F282" s="237"/>
      <c r="G282" s="239"/>
      <c r="H282" s="239"/>
      <c r="I282" s="257"/>
    </row>
    <row r="283" spans="1:21" ht="67.5" x14ac:dyDescent="0.3">
      <c r="B283" s="148" t="s">
        <v>417</v>
      </c>
      <c r="C283" s="149" t="s">
        <v>429</v>
      </c>
      <c r="D283" s="252"/>
      <c r="E283" s="255"/>
      <c r="F283" s="237"/>
      <c r="G283" s="239"/>
      <c r="H283" s="239"/>
      <c r="I283" s="257"/>
    </row>
    <row r="284" spans="1:21" ht="28.5" x14ac:dyDescent="0.3">
      <c r="B284" s="148" t="s">
        <v>419</v>
      </c>
      <c r="C284" s="149" t="s">
        <v>30</v>
      </c>
      <c r="D284" s="252"/>
      <c r="E284" s="255"/>
      <c r="F284" s="237"/>
      <c r="G284" s="239"/>
      <c r="H284" s="239"/>
      <c r="I284" s="257"/>
    </row>
    <row r="285" spans="1:21" ht="42.75" x14ac:dyDescent="0.3">
      <c r="B285" s="150" t="s">
        <v>420</v>
      </c>
      <c r="C285" s="149" t="s">
        <v>462</v>
      </c>
      <c r="D285" s="253"/>
      <c r="E285" s="256"/>
      <c r="F285" s="238"/>
      <c r="G285" s="236"/>
      <c r="H285" s="236"/>
      <c r="I285" s="258"/>
    </row>
    <row r="286" spans="1:21" x14ac:dyDescent="0.3">
      <c r="B286" s="259" t="s">
        <v>421</v>
      </c>
      <c r="C286" s="260"/>
      <c r="D286" s="261"/>
      <c r="E286" s="261"/>
      <c r="F286" s="261"/>
      <c r="G286" s="261"/>
      <c r="H286" s="261"/>
      <c r="I286" s="261"/>
    </row>
    <row r="287" spans="1:21" ht="42" x14ac:dyDescent="0.3">
      <c r="B287" s="138" t="s">
        <v>422</v>
      </c>
      <c r="C287" s="151" t="s">
        <v>423</v>
      </c>
      <c r="D287" s="251"/>
      <c r="E287" s="251"/>
      <c r="F287" s="251"/>
      <c r="G287" s="251"/>
      <c r="H287" s="251"/>
      <c r="I287" s="251"/>
    </row>
    <row r="288" spans="1:21" ht="27" x14ac:dyDescent="0.3">
      <c r="B288" s="149" t="s">
        <v>424</v>
      </c>
      <c r="C288" s="149" t="s">
        <v>168</v>
      </c>
      <c r="D288" s="172">
        <v>6819</v>
      </c>
      <c r="E288" s="172">
        <v>3410</v>
      </c>
      <c r="F288" s="172">
        <v>3565</v>
      </c>
      <c r="G288" s="172">
        <v>3741</v>
      </c>
      <c r="H288" s="172">
        <v>3940</v>
      </c>
      <c r="I288" s="163"/>
      <c r="J288" s="14">
        <f>+F288/4</f>
        <v>891.25</v>
      </c>
      <c r="K288" s="14">
        <f>+F288/2</f>
        <v>1782.5</v>
      </c>
      <c r="L288" s="14">
        <f>+F288/4*3</f>
        <v>2673.75</v>
      </c>
      <c r="O288" s="164">
        <f>ROUND(E288,0)</f>
        <v>3410</v>
      </c>
      <c r="P288" s="14">
        <f t="shared" ref="P288:R308" si="54">ROUND(J288,0)</f>
        <v>891</v>
      </c>
      <c r="Q288" s="14">
        <f t="shared" si="54"/>
        <v>1783</v>
      </c>
      <c r="R288" s="14">
        <f t="shared" si="54"/>
        <v>2674</v>
      </c>
      <c r="S288" s="164">
        <f t="shared" ref="S288:U308" si="55">ROUND(F288,0)</f>
        <v>3565</v>
      </c>
      <c r="T288" s="164">
        <f t="shared" si="55"/>
        <v>3741</v>
      </c>
      <c r="U288" s="164">
        <f t="shared" si="55"/>
        <v>3940</v>
      </c>
    </row>
    <row r="289" spans="2:21" ht="27" x14ac:dyDescent="0.3">
      <c r="B289" s="149" t="s">
        <v>424</v>
      </c>
      <c r="C289" s="149" t="s">
        <v>169</v>
      </c>
      <c r="D289" s="172">
        <v>6350</v>
      </c>
      <c r="E289" s="172">
        <v>3175</v>
      </c>
      <c r="F289" s="172">
        <v>3320</v>
      </c>
      <c r="G289" s="172">
        <v>3484</v>
      </c>
      <c r="H289" s="172">
        <v>3669</v>
      </c>
      <c r="I289" s="163"/>
      <c r="J289" s="14">
        <f>+F289/4</f>
        <v>830</v>
      </c>
      <c r="K289" s="14">
        <f>+F289/2</f>
        <v>1660</v>
      </c>
      <c r="L289" s="14">
        <f>+F289/4*3</f>
        <v>2490</v>
      </c>
      <c r="O289" s="164">
        <f>ROUND(E289,0)</f>
        <v>3175</v>
      </c>
      <c r="P289" s="14">
        <f t="shared" si="54"/>
        <v>830</v>
      </c>
      <c r="Q289" s="14">
        <f t="shared" si="54"/>
        <v>1660</v>
      </c>
      <c r="R289" s="14">
        <f t="shared" si="54"/>
        <v>2490</v>
      </c>
      <c r="S289" s="164">
        <f t="shared" si="55"/>
        <v>3320</v>
      </c>
      <c r="T289" s="164">
        <f t="shared" si="55"/>
        <v>3484</v>
      </c>
      <c r="U289" s="164">
        <f t="shared" si="55"/>
        <v>3669</v>
      </c>
    </row>
    <row r="290" spans="2:21" x14ac:dyDescent="0.3">
      <c r="B290" s="149" t="s">
        <v>424</v>
      </c>
      <c r="C290" s="149" t="s">
        <v>170</v>
      </c>
      <c r="D290" s="46">
        <v>5479</v>
      </c>
      <c r="E290" s="172">
        <v>2743</v>
      </c>
      <c r="F290" s="46">
        <v>2872</v>
      </c>
      <c r="G290" s="46">
        <v>3017</v>
      </c>
      <c r="H290" s="46">
        <v>3181</v>
      </c>
      <c r="I290" s="163"/>
    </row>
    <row r="291" spans="2:21" ht="27" x14ac:dyDescent="0.3">
      <c r="B291" s="149" t="s">
        <v>424</v>
      </c>
      <c r="C291" s="149" t="s">
        <v>171</v>
      </c>
      <c r="D291" s="46">
        <v>1340</v>
      </c>
      <c r="E291" s="172">
        <v>667</v>
      </c>
      <c r="F291" s="46">
        <v>693</v>
      </c>
      <c r="G291" s="46">
        <v>724</v>
      </c>
      <c r="H291" s="46">
        <v>758</v>
      </c>
      <c r="I291" s="163"/>
    </row>
    <row r="292" spans="2:21" ht="27" x14ac:dyDescent="0.3">
      <c r="B292" s="149" t="s">
        <v>425</v>
      </c>
      <c r="C292" s="149" t="s">
        <v>452</v>
      </c>
      <c r="D292" s="46">
        <v>80.3</v>
      </c>
      <c r="E292" s="46">
        <v>80.400000000000006</v>
      </c>
      <c r="F292" s="46">
        <v>80.5</v>
      </c>
      <c r="G292" s="46">
        <v>80.599999999999994</v>
      </c>
      <c r="H292" s="46">
        <v>80.7</v>
      </c>
      <c r="I292" s="163"/>
      <c r="J292" s="14">
        <f>+F292/4</f>
        <v>20.125</v>
      </c>
      <c r="K292" s="14">
        <f>+F292/2</f>
        <v>40.25</v>
      </c>
      <c r="L292" s="14">
        <f>+F292/4*3</f>
        <v>60.375</v>
      </c>
      <c r="O292" s="164">
        <f>ROUND(E292,0)</f>
        <v>80</v>
      </c>
      <c r="P292" s="14">
        <f t="shared" ref="P292:R294" si="56">ROUND(J292,0)</f>
        <v>20</v>
      </c>
      <c r="Q292" s="14">
        <f t="shared" si="56"/>
        <v>40</v>
      </c>
      <c r="R292" s="14">
        <f t="shared" si="56"/>
        <v>60</v>
      </c>
      <c r="S292" s="164">
        <f t="shared" ref="S292:U294" si="57">ROUND(F292,0)</f>
        <v>81</v>
      </c>
      <c r="T292" s="164">
        <f t="shared" si="57"/>
        <v>81</v>
      </c>
      <c r="U292" s="164">
        <f t="shared" si="57"/>
        <v>81</v>
      </c>
    </row>
    <row r="293" spans="2:21" ht="27" x14ac:dyDescent="0.3">
      <c r="B293" s="149" t="s">
        <v>425</v>
      </c>
      <c r="C293" s="149" t="s">
        <v>453</v>
      </c>
      <c r="D293" s="46">
        <v>0.6</v>
      </c>
      <c r="E293" s="46">
        <v>0.5</v>
      </c>
      <c r="F293" s="46">
        <v>0.4</v>
      </c>
      <c r="G293" s="46">
        <v>0.3</v>
      </c>
      <c r="H293" s="46">
        <v>0.2</v>
      </c>
      <c r="I293" s="163"/>
      <c r="J293" s="14">
        <f>+F293/4</f>
        <v>0.1</v>
      </c>
      <c r="K293" s="14">
        <f>+F293/2</f>
        <v>0.2</v>
      </c>
      <c r="L293" s="14">
        <f>+F293/4*3</f>
        <v>0.30000000000000004</v>
      </c>
      <c r="O293" s="164">
        <f>ROUND(E293,0)</f>
        <v>1</v>
      </c>
      <c r="P293" s="14">
        <f t="shared" si="56"/>
        <v>0</v>
      </c>
      <c r="Q293" s="14">
        <f t="shared" si="56"/>
        <v>0</v>
      </c>
      <c r="R293" s="14">
        <f t="shared" si="56"/>
        <v>0</v>
      </c>
      <c r="S293" s="164">
        <f t="shared" si="57"/>
        <v>0</v>
      </c>
      <c r="T293" s="164">
        <f t="shared" si="57"/>
        <v>0</v>
      </c>
      <c r="U293" s="164">
        <f t="shared" si="57"/>
        <v>0</v>
      </c>
    </row>
    <row r="294" spans="2:21" ht="27" x14ac:dyDescent="0.3">
      <c r="B294" s="149" t="s">
        <v>424</v>
      </c>
      <c r="C294" s="149" t="s">
        <v>172</v>
      </c>
      <c r="D294" s="172">
        <v>1806</v>
      </c>
      <c r="E294" s="172">
        <v>1987</v>
      </c>
      <c r="F294" s="172">
        <v>2185</v>
      </c>
      <c r="G294" s="172">
        <v>2404</v>
      </c>
      <c r="H294" s="172">
        <v>2644</v>
      </c>
      <c r="I294" s="163"/>
      <c r="J294" s="14">
        <f>+F294/4</f>
        <v>546.25</v>
      </c>
      <c r="K294" s="14">
        <f>+F294/2</f>
        <v>1092.5</v>
      </c>
      <c r="L294" s="14">
        <f>+F294/4*3</f>
        <v>1638.75</v>
      </c>
      <c r="O294" s="164">
        <f>ROUND(E294,0)</f>
        <v>1987</v>
      </c>
      <c r="P294" s="14">
        <f t="shared" si="56"/>
        <v>546</v>
      </c>
      <c r="Q294" s="14">
        <f t="shared" si="56"/>
        <v>1093</v>
      </c>
      <c r="R294" s="14">
        <f t="shared" si="56"/>
        <v>1639</v>
      </c>
      <c r="S294" s="164">
        <f t="shared" si="57"/>
        <v>2185</v>
      </c>
      <c r="T294" s="164">
        <f t="shared" si="57"/>
        <v>2404</v>
      </c>
      <c r="U294" s="164">
        <f t="shared" si="57"/>
        <v>2644</v>
      </c>
    </row>
    <row r="295" spans="2:21" x14ac:dyDescent="0.3">
      <c r="B295" s="149" t="s">
        <v>424</v>
      </c>
      <c r="C295" s="149" t="s">
        <v>173</v>
      </c>
      <c r="D295" s="46">
        <v>1806</v>
      </c>
      <c r="E295" s="172">
        <v>1987</v>
      </c>
      <c r="F295" s="46">
        <v>2185</v>
      </c>
      <c r="G295" s="46">
        <v>2404</v>
      </c>
      <c r="H295" s="46">
        <v>2644</v>
      </c>
      <c r="I295" s="163"/>
    </row>
    <row r="296" spans="2:21" x14ac:dyDescent="0.3">
      <c r="B296" s="149" t="s">
        <v>424</v>
      </c>
      <c r="C296" s="149" t="s">
        <v>174</v>
      </c>
      <c r="D296" s="46">
        <v>1199</v>
      </c>
      <c r="E296" s="172">
        <v>1321</v>
      </c>
      <c r="F296" s="46">
        <v>1455</v>
      </c>
      <c r="G296" s="46">
        <v>1603</v>
      </c>
      <c r="H296" s="46">
        <v>1766</v>
      </c>
      <c r="I296" s="163"/>
    </row>
    <row r="297" spans="2:21" ht="27" x14ac:dyDescent="0.3">
      <c r="B297" s="149" t="s">
        <v>424</v>
      </c>
      <c r="C297" s="149" t="s">
        <v>175</v>
      </c>
      <c r="D297" s="172">
        <v>607</v>
      </c>
      <c r="E297" s="172">
        <v>666</v>
      </c>
      <c r="F297" s="172">
        <v>730</v>
      </c>
      <c r="G297" s="172">
        <v>801</v>
      </c>
      <c r="H297" s="172">
        <v>878</v>
      </c>
      <c r="I297" s="163"/>
      <c r="J297" s="14">
        <f>+F297/4</f>
        <v>182.5</v>
      </c>
      <c r="K297" s="14">
        <f>+F297/2</f>
        <v>365</v>
      </c>
      <c r="L297" s="14">
        <f>+F297/4*3</f>
        <v>547.5</v>
      </c>
      <c r="O297" s="164">
        <f>ROUND(E297,0)</f>
        <v>666</v>
      </c>
      <c r="P297" s="14">
        <f t="shared" ref="P297:R299" si="58">ROUND(J297,0)</f>
        <v>183</v>
      </c>
      <c r="Q297" s="14">
        <f t="shared" si="58"/>
        <v>365</v>
      </c>
      <c r="R297" s="14">
        <f t="shared" si="58"/>
        <v>548</v>
      </c>
      <c r="S297" s="164">
        <f t="shared" ref="S297:U299" si="59">ROUND(F297,0)</f>
        <v>730</v>
      </c>
      <c r="T297" s="164">
        <f t="shared" si="59"/>
        <v>801</v>
      </c>
      <c r="U297" s="164">
        <f t="shared" si="59"/>
        <v>878</v>
      </c>
    </row>
    <row r="298" spans="2:21" ht="27" x14ac:dyDescent="0.3">
      <c r="B298" s="149" t="s">
        <v>425</v>
      </c>
      <c r="C298" s="149" t="s">
        <v>454</v>
      </c>
      <c r="D298" s="46">
        <v>66.400000000000006</v>
      </c>
      <c r="E298" s="46">
        <v>66.5</v>
      </c>
      <c r="F298" s="46">
        <v>66.599999999999994</v>
      </c>
      <c r="G298" s="46">
        <v>66.7</v>
      </c>
      <c r="H298" s="46">
        <v>66.8</v>
      </c>
      <c r="I298" s="163"/>
      <c r="J298" s="14">
        <f>+F298/4</f>
        <v>16.649999999999999</v>
      </c>
      <c r="K298" s="14">
        <f>+F298/2</f>
        <v>33.299999999999997</v>
      </c>
      <c r="L298" s="14">
        <f>+F298/4*3</f>
        <v>49.949999999999996</v>
      </c>
      <c r="O298" s="164">
        <f>ROUND(E298,0)</f>
        <v>67</v>
      </c>
      <c r="P298" s="14">
        <f t="shared" si="58"/>
        <v>17</v>
      </c>
      <c r="Q298" s="14">
        <f t="shared" si="58"/>
        <v>33</v>
      </c>
      <c r="R298" s="14">
        <f t="shared" si="58"/>
        <v>50</v>
      </c>
      <c r="S298" s="164">
        <f t="shared" si="59"/>
        <v>67</v>
      </c>
      <c r="T298" s="164">
        <f t="shared" si="59"/>
        <v>67</v>
      </c>
      <c r="U298" s="164">
        <f t="shared" si="59"/>
        <v>67</v>
      </c>
    </row>
    <row r="299" spans="2:21" ht="27" x14ac:dyDescent="0.3">
      <c r="B299" s="149" t="s">
        <v>425</v>
      </c>
      <c r="C299" s="149" t="s">
        <v>455</v>
      </c>
      <c r="D299" s="46">
        <v>0.4</v>
      </c>
      <c r="E299" s="46">
        <v>0.3</v>
      </c>
      <c r="F299" s="46">
        <v>0.2</v>
      </c>
      <c r="G299" s="46">
        <v>0.1</v>
      </c>
      <c r="H299" s="46">
        <v>0</v>
      </c>
      <c r="I299" s="163"/>
      <c r="J299" s="14">
        <f>+F299/4</f>
        <v>0.05</v>
      </c>
      <c r="K299" s="14">
        <f>+F299/2</f>
        <v>0.1</v>
      </c>
      <c r="L299" s="14">
        <f>+F299/4*3</f>
        <v>0.15000000000000002</v>
      </c>
      <c r="O299" s="164">
        <f>ROUND(E299,0)</f>
        <v>0</v>
      </c>
      <c r="P299" s="14">
        <f t="shared" si="58"/>
        <v>0</v>
      </c>
      <c r="Q299" s="14">
        <f t="shared" si="58"/>
        <v>0</v>
      </c>
      <c r="R299" s="14">
        <f t="shared" si="58"/>
        <v>0</v>
      </c>
      <c r="S299" s="164">
        <f t="shared" si="59"/>
        <v>0</v>
      </c>
      <c r="T299" s="164">
        <f t="shared" si="59"/>
        <v>0</v>
      </c>
      <c r="U299" s="164">
        <f t="shared" si="59"/>
        <v>0</v>
      </c>
    </row>
    <row r="300" spans="2:21" x14ac:dyDescent="0.3">
      <c r="B300" s="149" t="s">
        <v>424</v>
      </c>
      <c r="C300" s="149" t="s">
        <v>176</v>
      </c>
      <c r="D300" s="46">
        <v>2384</v>
      </c>
      <c r="E300" s="172">
        <v>2396</v>
      </c>
      <c r="F300" s="46">
        <v>2408</v>
      </c>
      <c r="G300" s="46">
        <v>2420</v>
      </c>
      <c r="H300" s="46">
        <v>2432</v>
      </c>
      <c r="I300" s="163"/>
    </row>
    <row r="301" spans="2:21" ht="27" x14ac:dyDescent="0.3">
      <c r="B301" s="149" t="s">
        <v>424</v>
      </c>
      <c r="C301" s="149" t="s">
        <v>177</v>
      </c>
      <c r="D301" s="172">
        <v>2222</v>
      </c>
      <c r="E301" s="172">
        <v>2233</v>
      </c>
      <c r="F301" s="172">
        <v>2244</v>
      </c>
      <c r="G301" s="172">
        <v>2255</v>
      </c>
      <c r="H301" s="172">
        <v>2267</v>
      </c>
      <c r="I301" s="163"/>
      <c r="J301" s="14">
        <f>+F301/4</f>
        <v>561</v>
      </c>
      <c r="K301" s="14">
        <f>+F301/2</f>
        <v>1122</v>
      </c>
      <c r="L301" s="14">
        <f>+F301/4*3</f>
        <v>1683</v>
      </c>
      <c r="O301" s="164">
        <f>ROUND(E301,0)</f>
        <v>2233</v>
      </c>
      <c r="P301" s="14">
        <f t="shared" ref="P301:R303" si="60">ROUND(J301,0)</f>
        <v>561</v>
      </c>
      <c r="Q301" s="14">
        <f t="shared" si="60"/>
        <v>1122</v>
      </c>
      <c r="R301" s="14">
        <f t="shared" si="60"/>
        <v>1683</v>
      </c>
      <c r="S301" s="164">
        <f t="shared" ref="S301:U303" si="61">ROUND(F301,0)</f>
        <v>2244</v>
      </c>
      <c r="T301" s="164">
        <f t="shared" si="61"/>
        <v>2255</v>
      </c>
      <c r="U301" s="164">
        <f t="shared" si="61"/>
        <v>2267</v>
      </c>
    </row>
    <row r="302" spans="2:21" ht="27" x14ac:dyDescent="0.3">
      <c r="B302" s="149" t="s">
        <v>424</v>
      </c>
      <c r="C302" s="149" t="s">
        <v>178</v>
      </c>
      <c r="D302" s="172">
        <v>2293</v>
      </c>
      <c r="E302" s="172">
        <v>2307</v>
      </c>
      <c r="F302" s="172">
        <v>2321</v>
      </c>
      <c r="G302" s="172">
        <v>2335</v>
      </c>
      <c r="H302" s="172">
        <v>2349</v>
      </c>
      <c r="I302" s="163"/>
      <c r="J302" s="14">
        <f>+F302/4</f>
        <v>580.25</v>
      </c>
      <c r="K302" s="14">
        <f>+F302/2</f>
        <v>1160.5</v>
      </c>
      <c r="L302" s="14">
        <f>+F302/4*3</f>
        <v>1740.75</v>
      </c>
      <c r="O302" s="164">
        <f>ROUND(E302,0)</f>
        <v>2307</v>
      </c>
      <c r="P302" s="14">
        <f t="shared" si="60"/>
        <v>580</v>
      </c>
      <c r="Q302" s="14">
        <f t="shared" si="60"/>
        <v>1161</v>
      </c>
      <c r="R302" s="14">
        <f t="shared" si="60"/>
        <v>1741</v>
      </c>
      <c r="S302" s="164">
        <f t="shared" si="61"/>
        <v>2321</v>
      </c>
      <c r="T302" s="164">
        <f t="shared" si="61"/>
        <v>2335</v>
      </c>
      <c r="U302" s="164">
        <f t="shared" si="61"/>
        <v>2349</v>
      </c>
    </row>
    <row r="303" spans="2:21" ht="27" x14ac:dyDescent="0.3">
      <c r="B303" s="149" t="s">
        <v>424</v>
      </c>
      <c r="C303" s="149" t="s">
        <v>179</v>
      </c>
      <c r="D303" s="172">
        <v>91</v>
      </c>
      <c r="E303" s="172">
        <v>89</v>
      </c>
      <c r="F303" s="172">
        <v>87</v>
      </c>
      <c r="G303" s="172">
        <v>85</v>
      </c>
      <c r="H303" s="172">
        <v>83</v>
      </c>
      <c r="I303" s="163"/>
      <c r="J303" s="14">
        <f>+F303/4</f>
        <v>21.75</v>
      </c>
      <c r="K303" s="14">
        <f>+F303/2</f>
        <v>43.5</v>
      </c>
      <c r="L303" s="14">
        <f>+F303/4*3</f>
        <v>65.25</v>
      </c>
      <c r="O303" s="164">
        <f>ROUND(E303,0)</f>
        <v>89</v>
      </c>
      <c r="P303" s="14">
        <f t="shared" si="60"/>
        <v>22</v>
      </c>
      <c r="Q303" s="14">
        <f t="shared" si="60"/>
        <v>44</v>
      </c>
      <c r="R303" s="14">
        <f t="shared" si="60"/>
        <v>65</v>
      </c>
      <c r="S303" s="164">
        <f t="shared" si="61"/>
        <v>87</v>
      </c>
      <c r="T303" s="164">
        <f t="shared" si="61"/>
        <v>85</v>
      </c>
      <c r="U303" s="164">
        <f t="shared" si="61"/>
        <v>83</v>
      </c>
    </row>
    <row r="304" spans="2:21" ht="27" x14ac:dyDescent="0.3">
      <c r="B304" s="149" t="s">
        <v>425</v>
      </c>
      <c r="C304" s="149" t="s">
        <v>456</v>
      </c>
      <c r="D304" s="46">
        <v>96.2</v>
      </c>
      <c r="E304" s="46">
        <v>96.3</v>
      </c>
      <c r="F304" s="46">
        <v>96.4</v>
      </c>
      <c r="G304" s="46">
        <v>96.5</v>
      </c>
      <c r="H304" s="46">
        <v>96.6</v>
      </c>
      <c r="I304" s="163"/>
    </row>
    <row r="305" spans="1:21" ht="27" x14ac:dyDescent="0.3">
      <c r="B305" s="149" t="s">
        <v>425</v>
      </c>
      <c r="C305" s="149" t="s">
        <v>457</v>
      </c>
      <c r="D305" s="46">
        <v>1.2</v>
      </c>
      <c r="E305" s="46">
        <v>1.1000000000000001</v>
      </c>
      <c r="F305" s="46">
        <v>1</v>
      </c>
      <c r="G305" s="46">
        <v>0.9</v>
      </c>
      <c r="H305" s="46">
        <v>0.8</v>
      </c>
      <c r="I305" s="163"/>
    </row>
    <row r="306" spans="1:21" ht="27" x14ac:dyDescent="0.3">
      <c r="B306" s="149" t="s">
        <v>424</v>
      </c>
      <c r="C306" s="149" t="s">
        <v>180</v>
      </c>
      <c r="D306" s="172">
        <v>168</v>
      </c>
      <c r="E306" s="172">
        <v>168</v>
      </c>
      <c r="F306" s="172">
        <v>168</v>
      </c>
      <c r="G306" s="172">
        <v>168</v>
      </c>
      <c r="H306" s="172">
        <v>168</v>
      </c>
      <c r="I306" s="163"/>
      <c r="J306" s="14">
        <f>+F306/4</f>
        <v>42</v>
      </c>
      <c r="K306" s="14">
        <f>+F306/2</f>
        <v>84</v>
      </c>
      <c r="L306" s="14">
        <f>+F306/4*3</f>
        <v>126</v>
      </c>
      <c r="O306" s="164">
        <f>ROUND(E306,0)</f>
        <v>168</v>
      </c>
      <c r="P306" s="14">
        <f t="shared" si="54"/>
        <v>42</v>
      </c>
      <c r="Q306" s="14">
        <f t="shared" si="54"/>
        <v>84</v>
      </c>
      <c r="R306" s="14">
        <f t="shared" si="54"/>
        <v>126</v>
      </c>
      <c r="S306" s="164">
        <f t="shared" si="55"/>
        <v>168</v>
      </c>
      <c r="T306" s="164">
        <f t="shared" si="55"/>
        <v>168</v>
      </c>
      <c r="U306" s="164">
        <f t="shared" si="55"/>
        <v>168</v>
      </c>
    </row>
    <row r="307" spans="1:21" ht="27" x14ac:dyDescent="0.3">
      <c r="B307" s="149" t="s">
        <v>424</v>
      </c>
      <c r="C307" s="149" t="s">
        <v>181</v>
      </c>
      <c r="D307" s="172">
        <v>168</v>
      </c>
      <c r="E307" s="172">
        <v>168</v>
      </c>
      <c r="F307" s="172">
        <v>168</v>
      </c>
      <c r="G307" s="172">
        <v>168</v>
      </c>
      <c r="H307" s="172">
        <v>168</v>
      </c>
      <c r="I307" s="163"/>
      <c r="J307" s="14">
        <f>+F307/4</f>
        <v>42</v>
      </c>
      <c r="K307" s="14">
        <f>+F307/2</f>
        <v>84</v>
      </c>
      <c r="L307" s="14">
        <f>+F307/4*3</f>
        <v>126</v>
      </c>
      <c r="O307" s="164">
        <f>ROUND(E307,0)</f>
        <v>168</v>
      </c>
      <c r="P307" s="14">
        <f t="shared" si="54"/>
        <v>42</v>
      </c>
      <c r="Q307" s="14">
        <f t="shared" si="54"/>
        <v>84</v>
      </c>
      <c r="R307" s="14">
        <f t="shared" si="54"/>
        <v>126</v>
      </c>
      <c r="S307" s="164">
        <f t="shared" si="55"/>
        <v>168</v>
      </c>
      <c r="T307" s="164">
        <f t="shared" si="55"/>
        <v>168</v>
      </c>
      <c r="U307" s="164">
        <f t="shared" si="55"/>
        <v>168</v>
      </c>
    </row>
    <row r="308" spans="1:21" ht="27" x14ac:dyDescent="0.3">
      <c r="B308" s="149" t="s">
        <v>424</v>
      </c>
      <c r="C308" s="149" t="s">
        <v>182</v>
      </c>
      <c r="D308" s="172">
        <v>167</v>
      </c>
      <c r="E308" s="172">
        <v>168</v>
      </c>
      <c r="F308" s="172">
        <v>168</v>
      </c>
      <c r="G308" s="172">
        <v>168</v>
      </c>
      <c r="H308" s="172">
        <v>168</v>
      </c>
      <c r="I308" s="163"/>
      <c r="J308" s="14">
        <f>+F308/4</f>
        <v>42</v>
      </c>
      <c r="K308" s="14">
        <f>+F308/2</f>
        <v>84</v>
      </c>
      <c r="L308" s="14">
        <f>+F308/4*3</f>
        <v>126</v>
      </c>
      <c r="O308" s="164">
        <f>ROUND(E308,0)</f>
        <v>168</v>
      </c>
      <c r="P308" s="14">
        <f t="shared" si="54"/>
        <v>42</v>
      </c>
      <c r="Q308" s="14">
        <f t="shared" si="54"/>
        <v>84</v>
      </c>
      <c r="R308" s="14">
        <f t="shared" si="54"/>
        <v>126</v>
      </c>
      <c r="S308" s="164">
        <f t="shared" si="55"/>
        <v>168</v>
      </c>
      <c r="T308" s="164">
        <f t="shared" si="55"/>
        <v>168</v>
      </c>
      <c r="U308" s="164">
        <f t="shared" si="55"/>
        <v>168</v>
      </c>
    </row>
    <row r="309" spans="1:21" x14ac:dyDescent="0.3">
      <c r="B309" s="153" t="s">
        <v>428</v>
      </c>
      <c r="C309" s="154"/>
      <c r="D309" s="44">
        <f>+Հ4!H383</f>
        <v>563475.67999999982</v>
      </c>
      <c r="E309" s="44">
        <f>+Հ4!I383</f>
        <v>525446.1</v>
      </c>
      <c r="F309" s="44">
        <f>+Հ4!J383</f>
        <v>563487.64799999993</v>
      </c>
      <c r="G309" s="44">
        <f>+Հ4!K383</f>
        <v>568143.54799999995</v>
      </c>
      <c r="H309" s="44">
        <f>+Հ4!L383</f>
        <v>573194.94799999997</v>
      </c>
      <c r="I309" s="44"/>
    </row>
    <row r="312" spans="1:21" x14ac:dyDescent="0.3">
      <c r="B312" s="148" t="s">
        <v>409</v>
      </c>
      <c r="C312" s="149">
        <v>1080</v>
      </c>
      <c r="D312" s="239" t="s">
        <v>80</v>
      </c>
      <c r="E312" s="239"/>
      <c r="F312" s="239"/>
      <c r="G312" s="239"/>
      <c r="H312" s="239"/>
      <c r="I312" s="239"/>
    </row>
    <row r="313" spans="1:21" ht="27" customHeight="1" x14ac:dyDescent="0.3">
      <c r="A313" s="18"/>
      <c r="B313" s="148" t="s">
        <v>410</v>
      </c>
      <c r="C313" s="149">
        <v>11014</v>
      </c>
      <c r="D313" s="214" t="s">
        <v>411</v>
      </c>
      <c r="E313" s="254" t="s">
        <v>412</v>
      </c>
      <c r="F313" s="236" t="s">
        <v>413</v>
      </c>
      <c r="G313" s="239" t="s">
        <v>414</v>
      </c>
      <c r="H313" s="239" t="s">
        <v>415</v>
      </c>
      <c r="I313" s="257" t="s">
        <v>416</v>
      </c>
    </row>
    <row r="314" spans="1:21" ht="67.5" x14ac:dyDescent="0.3">
      <c r="B314" s="148" t="s">
        <v>25</v>
      </c>
      <c r="C314" s="149" t="s">
        <v>43</v>
      </c>
      <c r="D314" s="252"/>
      <c r="E314" s="255"/>
      <c r="F314" s="237"/>
      <c r="G314" s="239"/>
      <c r="H314" s="239"/>
      <c r="I314" s="257"/>
    </row>
    <row r="315" spans="1:21" ht="67.5" x14ac:dyDescent="0.3">
      <c r="B315" s="148" t="s">
        <v>417</v>
      </c>
      <c r="C315" s="149" t="s">
        <v>429</v>
      </c>
      <c r="D315" s="252"/>
      <c r="E315" s="255"/>
      <c r="F315" s="237"/>
      <c r="G315" s="239"/>
      <c r="H315" s="239"/>
      <c r="I315" s="257"/>
    </row>
    <row r="316" spans="1:21" ht="28.5" x14ac:dyDescent="0.3">
      <c r="B316" s="148" t="s">
        <v>419</v>
      </c>
      <c r="C316" s="149" t="s">
        <v>30</v>
      </c>
      <c r="D316" s="252"/>
      <c r="E316" s="255"/>
      <c r="F316" s="237"/>
      <c r="G316" s="239"/>
      <c r="H316" s="239"/>
      <c r="I316" s="257"/>
    </row>
    <row r="317" spans="1:21" ht="42.75" x14ac:dyDescent="0.3">
      <c r="B317" s="150" t="s">
        <v>420</v>
      </c>
      <c r="C317" s="149" t="s">
        <v>463</v>
      </c>
      <c r="D317" s="253"/>
      <c r="E317" s="256"/>
      <c r="F317" s="238"/>
      <c r="G317" s="236"/>
      <c r="H317" s="236"/>
      <c r="I317" s="258"/>
    </row>
    <row r="318" spans="1:21" x14ac:dyDescent="0.3">
      <c r="B318" s="259" t="s">
        <v>421</v>
      </c>
      <c r="C318" s="260"/>
      <c r="D318" s="261"/>
      <c r="E318" s="261"/>
      <c r="F318" s="261"/>
      <c r="G318" s="261"/>
      <c r="H318" s="261"/>
      <c r="I318" s="261"/>
    </row>
    <row r="319" spans="1:21" ht="42" x14ac:dyDescent="0.3">
      <c r="B319" s="138" t="s">
        <v>422</v>
      </c>
      <c r="C319" s="151" t="s">
        <v>423</v>
      </c>
      <c r="D319" s="251"/>
      <c r="E319" s="251"/>
      <c r="F319" s="251"/>
      <c r="G319" s="251"/>
      <c r="H319" s="251"/>
      <c r="I319" s="251"/>
    </row>
    <row r="320" spans="1:21" ht="27" x14ac:dyDescent="0.3">
      <c r="B320" s="149" t="s">
        <v>424</v>
      </c>
      <c r="C320" s="149" t="s">
        <v>168</v>
      </c>
      <c r="D320" s="172">
        <v>5332</v>
      </c>
      <c r="E320" s="172">
        <v>5283</v>
      </c>
      <c r="F320" s="172">
        <v>6332</v>
      </c>
      <c r="G320" s="172">
        <v>11126</v>
      </c>
      <c r="H320" s="172">
        <v>11126</v>
      </c>
      <c r="I320" s="205"/>
      <c r="J320" s="14">
        <f>+F320/4</f>
        <v>1583</v>
      </c>
      <c r="K320" s="14">
        <f>+F320/2</f>
        <v>3166</v>
      </c>
      <c r="L320" s="14">
        <f>+F320/4*3</f>
        <v>4749</v>
      </c>
      <c r="O320" s="164">
        <f>ROUND(E320,0)</f>
        <v>5283</v>
      </c>
      <c r="P320" s="14">
        <f t="shared" ref="P320:R340" si="62">ROUND(J320,0)</f>
        <v>1583</v>
      </c>
      <c r="Q320" s="14">
        <f t="shared" si="62"/>
        <v>3166</v>
      </c>
      <c r="R320" s="14">
        <f t="shared" si="62"/>
        <v>4749</v>
      </c>
      <c r="S320" s="164">
        <f t="shared" ref="S320:U340" si="63">ROUND(F320,0)</f>
        <v>6332</v>
      </c>
      <c r="T320" s="164">
        <f t="shared" si="63"/>
        <v>11126</v>
      </c>
      <c r="U320" s="164">
        <f t="shared" si="63"/>
        <v>11126</v>
      </c>
    </row>
    <row r="321" spans="2:21" ht="27" x14ac:dyDescent="0.3">
      <c r="B321" s="149" t="s">
        <v>424</v>
      </c>
      <c r="C321" s="149" t="s">
        <v>169</v>
      </c>
      <c r="D321" s="172">
        <v>5049</v>
      </c>
      <c r="E321" s="172">
        <v>5003</v>
      </c>
      <c r="F321" s="172">
        <v>5996</v>
      </c>
      <c r="G321" s="172">
        <v>10535</v>
      </c>
      <c r="H321" s="172">
        <v>10535</v>
      </c>
      <c r="I321" s="205"/>
      <c r="J321" s="14">
        <f>+F321/4</f>
        <v>1499</v>
      </c>
      <c r="K321" s="14">
        <f>+F321/2</f>
        <v>2998</v>
      </c>
      <c r="L321" s="14">
        <f>+F321/4*3</f>
        <v>4497</v>
      </c>
      <c r="O321" s="164">
        <f>ROUND(E321,0)</f>
        <v>5003</v>
      </c>
      <c r="P321" s="14">
        <f t="shared" si="62"/>
        <v>1499</v>
      </c>
      <c r="Q321" s="14">
        <f t="shared" si="62"/>
        <v>2998</v>
      </c>
      <c r="R321" s="14">
        <f t="shared" si="62"/>
        <v>4497</v>
      </c>
      <c r="S321" s="164">
        <f t="shared" si="63"/>
        <v>5996</v>
      </c>
      <c r="T321" s="164">
        <f t="shared" si="63"/>
        <v>10535</v>
      </c>
      <c r="U321" s="164">
        <f t="shared" si="63"/>
        <v>10535</v>
      </c>
    </row>
    <row r="322" spans="2:21" x14ac:dyDescent="0.3">
      <c r="B322" s="149" t="s">
        <v>424</v>
      </c>
      <c r="C322" s="149" t="s">
        <v>170</v>
      </c>
      <c r="D322" s="46">
        <v>4225</v>
      </c>
      <c r="E322" s="172">
        <v>4192</v>
      </c>
      <c r="F322" s="46">
        <v>5030</v>
      </c>
      <c r="G322" s="46">
        <v>8849</v>
      </c>
      <c r="H322" s="46">
        <v>8849</v>
      </c>
      <c r="I322" s="205"/>
    </row>
    <row r="323" spans="2:21" ht="27" x14ac:dyDescent="0.3">
      <c r="B323" s="149" t="s">
        <v>424</v>
      </c>
      <c r="C323" s="149" t="s">
        <v>171</v>
      </c>
      <c r="D323" s="46">
        <v>1107</v>
      </c>
      <c r="E323" s="172">
        <v>1092</v>
      </c>
      <c r="F323" s="46">
        <v>1302</v>
      </c>
      <c r="G323" s="46">
        <v>2277</v>
      </c>
      <c r="H323" s="46">
        <v>2277</v>
      </c>
      <c r="I323" s="205"/>
    </row>
    <row r="324" spans="2:21" ht="27" x14ac:dyDescent="0.3">
      <c r="B324" s="149" t="s">
        <v>425</v>
      </c>
      <c r="C324" s="149" t="s">
        <v>452</v>
      </c>
      <c r="D324" s="46">
        <v>79.2</v>
      </c>
      <c r="E324" s="46">
        <v>79.3</v>
      </c>
      <c r="F324" s="46">
        <v>79.400000000000006</v>
      </c>
      <c r="G324" s="46">
        <v>79.5</v>
      </c>
      <c r="H324" s="46">
        <v>79.5</v>
      </c>
      <c r="I324" s="205"/>
      <c r="J324" s="14">
        <f>+F324/4</f>
        <v>19.850000000000001</v>
      </c>
      <c r="K324" s="14">
        <f>+F324/2</f>
        <v>39.700000000000003</v>
      </c>
      <c r="L324" s="14">
        <f>+F324/4*3</f>
        <v>59.550000000000004</v>
      </c>
      <c r="O324" s="164">
        <f>ROUND(E324,0)</f>
        <v>79</v>
      </c>
      <c r="P324" s="14">
        <f t="shared" ref="P324:R326" si="64">ROUND(J324,0)</f>
        <v>20</v>
      </c>
      <c r="Q324" s="14">
        <f t="shared" si="64"/>
        <v>40</v>
      </c>
      <c r="R324" s="14">
        <f t="shared" si="64"/>
        <v>60</v>
      </c>
      <c r="S324" s="164">
        <f t="shared" ref="S324:U326" si="65">ROUND(F324,0)</f>
        <v>79</v>
      </c>
      <c r="T324" s="164">
        <f t="shared" si="65"/>
        <v>80</v>
      </c>
      <c r="U324" s="164">
        <f t="shared" si="65"/>
        <v>80</v>
      </c>
    </row>
    <row r="325" spans="2:21" ht="27" x14ac:dyDescent="0.3">
      <c r="B325" s="149" t="s">
        <v>425</v>
      </c>
      <c r="C325" s="149" t="s">
        <v>453</v>
      </c>
      <c r="D325" s="46">
        <v>0.4</v>
      </c>
      <c r="E325" s="46">
        <v>0.3</v>
      </c>
      <c r="F325" s="46">
        <v>0.2</v>
      </c>
      <c r="G325" s="46">
        <v>0.1</v>
      </c>
      <c r="H325" s="46">
        <v>0.1</v>
      </c>
      <c r="I325" s="205"/>
      <c r="J325" s="14">
        <f>+F325/4</f>
        <v>0.05</v>
      </c>
      <c r="K325" s="14">
        <f>+F325/2</f>
        <v>0.1</v>
      </c>
      <c r="L325" s="14">
        <f>+F325/4*3</f>
        <v>0.15000000000000002</v>
      </c>
      <c r="O325" s="164">
        <f>ROUND(E325,0)</f>
        <v>0</v>
      </c>
      <c r="P325" s="14">
        <f t="shared" si="64"/>
        <v>0</v>
      </c>
      <c r="Q325" s="14">
        <f t="shared" si="64"/>
        <v>0</v>
      </c>
      <c r="R325" s="14">
        <f t="shared" si="64"/>
        <v>0</v>
      </c>
      <c r="S325" s="164">
        <f t="shared" si="65"/>
        <v>0</v>
      </c>
      <c r="T325" s="164">
        <f t="shared" si="65"/>
        <v>0</v>
      </c>
      <c r="U325" s="164">
        <f t="shared" si="65"/>
        <v>0</v>
      </c>
    </row>
    <row r="326" spans="2:21" ht="27" x14ac:dyDescent="0.3">
      <c r="B326" s="149" t="s">
        <v>424</v>
      </c>
      <c r="C326" s="149" t="s">
        <v>172</v>
      </c>
      <c r="D326" s="172">
        <v>1008</v>
      </c>
      <c r="E326" s="172">
        <v>1267</v>
      </c>
      <c r="F326" s="172">
        <v>1592</v>
      </c>
      <c r="G326" s="172">
        <v>2001</v>
      </c>
      <c r="H326" s="172">
        <v>2515</v>
      </c>
      <c r="I326" s="205"/>
      <c r="J326" s="14">
        <f>+F326/4</f>
        <v>398</v>
      </c>
      <c r="K326" s="14">
        <f>+F326/2</f>
        <v>796</v>
      </c>
      <c r="L326" s="14">
        <f>+F326/4*3</f>
        <v>1194</v>
      </c>
      <c r="O326" s="164">
        <f>ROUND(E326,0)</f>
        <v>1267</v>
      </c>
      <c r="P326" s="14">
        <f t="shared" si="64"/>
        <v>398</v>
      </c>
      <c r="Q326" s="14">
        <f t="shared" si="64"/>
        <v>796</v>
      </c>
      <c r="R326" s="14">
        <f t="shared" si="64"/>
        <v>1194</v>
      </c>
      <c r="S326" s="164">
        <f t="shared" si="65"/>
        <v>1592</v>
      </c>
      <c r="T326" s="164">
        <f t="shared" si="65"/>
        <v>2001</v>
      </c>
      <c r="U326" s="164">
        <f t="shared" si="65"/>
        <v>2515</v>
      </c>
    </row>
    <row r="327" spans="2:21" x14ac:dyDescent="0.3">
      <c r="B327" s="149" t="s">
        <v>424</v>
      </c>
      <c r="C327" s="149" t="s">
        <v>173</v>
      </c>
      <c r="D327" s="172">
        <v>1008</v>
      </c>
      <c r="E327" s="172">
        <v>1267</v>
      </c>
      <c r="F327" s="172">
        <v>1592</v>
      </c>
      <c r="G327" s="172">
        <v>2001</v>
      </c>
      <c r="H327" s="172">
        <v>2515</v>
      </c>
      <c r="I327" s="205"/>
    </row>
    <row r="328" spans="2:21" x14ac:dyDescent="0.3">
      <c r="B328" s="149" t="s">
        <v>424</v>
      </c>
      <c r="C328" s="149" t="s">
        <v>174</v>
      </c>
      <c r="D328" s="172">
        <v>567</v>
      </c>
      <c r="E328" s="172">
        <v>714</v>
      </c>
      <c r="F328" s="172">
        <v>899</v>
      </c>
      <c r="G328" s="172">
        <v>1132</v>
      </c>
      <c r="H328" s="172">
        <v>1425</v>
      </c>
      <c r="I328" s="205"/>
    </row>
    <row r="329" spans="2:21" ht="27" x14ac:dyDescent="0.3">
      <c r="B329" s="149" t="s">
        <v>424</v>
      </c>
      <c r="C329" s="149" t="s">
        <v>175</v>
      </c>
      <c r="D329" s="172">
        <v>441</v>
      </c>
      <c r="E329" s="172">
        <v>553</v>
      </c>
      <c r="F329" s="172">
        <v>693</v>
      </c>
      <c r="G329" s="172">
        <v>870</v>
      </c>
      <c r="H329" s="172">
        <v>1090</v>
      </c>
      <c r="I329" s="205"/>
      <c r="J329" s="14">
        <f>+F329/4</f>
        <v>173.25</v>
      </c>
      <c r="K329" s="14">
        <f>+F329/2</f>
        <v>346.5</v>
      </c>
      <c r="L329" s="14">
        <f>+F329/4*3</f>
        <v>519.75</v>
      </c>
      <c r="O329" s="164">
        <f>ROUND(E329,0)</f>
        <v>553</v>
      </c>
      <c r="P329" s="14">
        <f t="shared" ref="P329:R331" si="66">ROUND(J329,0)</f>
        <v>173</v>
      </c>
      <c r="Q329" s="14">
        <f t="shared" si="66"/>
        <v>347</v>
      </c>
      <c r="R329" s="14">
        <f t="shared" si="66"/>
        <v>520</v>
      </c>
      <c r="S329" s="164">
        <f t="shared" ref="S329:U331" si="67">ROUND(F329,0)</f>
        <v>693</v>
      </c>
      <c r="T329" s="164">
        <f t="shared" si="67"/>
        <v>870</v>
      </c>
      <c r="U329" s="164">
        <f t="shared" si="67"/>
        <v>1090</v>
      </c>
    </row>
    <row r="330" spans="2:21" ht="27" x14ac:dyDescent="0.3">
      <c r="B330" s="149" t="s">
        <v>425</v>
      </c>
      <c r="C330" s="149" t="s">
        <v>454</v>
      </c>
      <c r="D330" s="46">
        <v>56.3</v>
      </c>
      <c r="E330" s="46">
        <v>56.4</v>
      </c>
      <c r="F330" s="46">
        <v>56.5</v>
      </c>
      <c r="G330" s="46">
        <v>56.6</v>
      </c>
      <c r="H330" s="46">
        <v>56.7</v>
      </c>
      <c r="I330" s="205"/>
      <c r="J330" s="14">
        <f>+F330/4</f>
        <v>14.125</v>
      </c>
      <c r="K330" s="14">
        <f>+F330/2</f>
        <v>28.25</v>
      </c>
      <c r="L330" s="14">
        <f>+F330/4*3</f>
        <v>42.375</v>
      </c>
      <c r="O330" s="164">
        <f>ROUND(E330,0)</f>
        <v>56</v>
      </c>
      <c r="P330" s="14">
        <f t="shared" si="66"/>
        <v>14</v>
      </c>
      <c r="Q330" s="14">
        <f t="shared" si="66"/>
        <v>28</v>
      </c>
      <c r="R330" s="14">
        <f t="shared" si="66"/>
        <v>42</v>
      </c>
      <c r="S330" s="164">
        <f t="shared" si="67"/>
        <v>57</v>
      </c>
      <c r="T330" s="164">
        <f t="shared" si="67"/>
        <v>57</v>
      </c>
      <c r="U330" s="164">
        <f t="shared" si="67"/>
        <v>57</v>
      </c>
    </row>
    <row r="331" spans="2:21" ht="27" x14ac:dyDescent="0.3">
      <c r="B331" s="149" t="s">
        <v>425</v>
      </c>
      <c r="C331" s="149" t="s">
        <v>455</v>
      </c>
      <c r="D331" s="46">
        <v>0.9</v>
      </c>
      <c r="E331" s="46">
        <v>0.8</v>
      </c>
      <c r="F331" s="46">
        <v>0.7</v>
      </c>
      <c r="G331" s="46">
        <v>0.6</v>
      </c>
      <c r="H331" s="46">
        <v>0.5</v>
      </c>
      <c r="I331" s="205"/>
      <c r="J331" s="14">
        <f>+F331/4</f>
        <v>0.17499999999999999</v>
      </c>
      <c r="K331" s="14">
        <f>+F331/2</f>
        <v>0.35</v>
      </c>
      <c r="L331" s="14">
        <f>+F331/4*3</f>
        <v>0.52499999999999991</v>
      </c>
      <c r="O331" s="164">
        <f>ROUND(E331,0)</f>
        <v>1</v>
      </c>
      <c r="P331" s="14">
        <f t="shared" si="66"/>
        <v>0</v>
      </c>
      <c r="Q331" s="14">
        <f t="shared" si="66"/>
        <v>0</v>
      </c>
      <c r="R331" s="14">
        <f t="shared" si="66"/>
        <v>1</v>
      </c>
      <c r="S331" s="164">
        <f t="shared" si="67"/>
        <v>1</v>
      </c>
      <c r="T331" s="164">
        <f t="shared" si="67"/>
        <v>1</v>
      </c>
      <c r="U331" s="164">
        <f t="shared" si="67"/>
        <v>1</v>
      </c>
    </row>
    <row r="332" spans="2:21" x14ac:dyDescent="0.3">
      <c r="B332" s="149" t="s">
        <v>424</v>
      </c>
      <c r="C332" s="149" t="s">
        <v>176</v>
      </c>
      <c r="D332" s="46">
        <v>1611</v>
      </c>
      <c r="E332" s="172">
        <v>1555</v>
      </c>
      <c r="F332" s="46">
        <v>1501</v>
      </c>
      <c r="G332" s="46">
        <v>1449</v>
      </c>
      <c r="H332" s="46">
        <v>1398</v>
      </c>
      <c r="I332" s="205"/>
    </row>
    <row r="333" spans="2:21" ht="27" x14ac:dyDescent="0.3">
      <c r="B333" s="149" t="s">
        <v>424</v>
      </c>
      <c r="C333" s="149" t="s">
        <v>177</v>
      </c>
      <c r="D333" s="172">
        <v>1521</v>
      </c>
      <c r="E333" s="172">
        <v>1468</v>
      </c>
      <c r="F333" s="172">
        <v>1417</v>
      </c>
      <c r="G333" s="172">
        <v>1368</v>
      </c>
      <c r="H333" s="172">
        <v>1320</v>
      </c>
      <c r="I333" s="205"/>
      <c r="J333" s="14">
        <f>+F333/4</f>
        <v>354.25</v>
      </c>
      <c r="K333" s="14">
        <f>+F333/2</f>
        <v>708.5</v>
      </c>
      <c r="L333" s="14">
        <f>+F333/4*3</f>
        <v>1062.75</v>
      </c>
      <c r="O333" s="164">
        <f>ROUND(E333,0)</f>
        <v>1468</v>
      </c>
      <c r="P333" s="14">
        <f t="shared" ref="P333:R335" si="68">ROUND(J333,0)</f>
        <v>354</v>
      </c>
      <c r="Q333" s="14">
        <f t="shared" si="68"/>
        <v>709</v>
      </c>
      <c r="R333" s="14">
        <f t="shared" si="68"/>
        <v>1063</v>
      </c>
      <c r="S333" s="164">
        <f t="shared" ref="S333:U335" si="69">ROUND(F333,0)</f>
        <v>1417</v>
      </c>
      <c r="T333" s="164">
        <f t="shared" si="69"/>
        <v>1368</v>
      </c>
      <c r="U333" s="164">
        <f t="shared" si="69"/>
        <v>1320</v>
      </c>
    </row>
    <row r="334" spans="2:21" ht="27" x14ac:dyDescent="0.3">
      <c r="B334" s="149" t="s">
        <v>424</v>
      </c>
      <c r="C334" s="149" t="s">
        <v>178</v>
      </c>
      <c r="D334" s="172">
        <v>1535</v>
      </c>
      <c r="E334" s="172">
        <v>1483</v>
      </c>
      <c r="F334" s="172">
        <v>1433</v>
      </c>
      <c r="G334" s="172">
        <v>1385</v>
      </c>
      <c r="H334" s="172">
        <v>1338</v>
      </c>
      <c r="I334" s="205"/>
      <c r="J334" s="14">
        <f>+F334/4</f>
        <v>358.25</v>
      </c>
      <c r="K334" s="14">
        <f>+F334/2</f>
        <v>716.5</v>
      </c>
      <c r="L334" s="14">
        <f>+F334/4*3</f>
        <v>1074.75</v>
      </c>
      <c r="O334" s="164">
        <f>ROUND(E334,0)</f>
        <v>1483</v>
      </c>
      <c r="P334" s="14">
        <f t="shared" si="68"/>
        <v>358</v>
      </c>
      <c r="Q334" s="14">
        <f t="shared" si="68"/>
        <v>717</v>
      </c>
      <c r="R334" s="14">
        <f t="shared" si="68"/>
        <v>1075</v>
      </c>
      <c r="S334" s="164">
        <f t="shared" si="69"/>
        <v>1433</v>
      </c>
      <c r="T334" s="164">
        <f t="shared" si="69"/>
        <v>1385</v>
      </c>
      <c r="U334" s="164">
        <f t="shared" si="69"/>
        <v>1338</v>
      </c>
    </row>
    <row r="335" spans="2:21" ht="27" x14ac:dyDescent="0.3">
      <c r="B335" s="149" t="s">
        <v>424</v>
      </c>
      <c r="C335" s="149" t="s">
        <v>179</v>
      </c>
      <c r="D335" s="172">
        <v>76</v>
      </c>
      <c r="E335" s="172">
        <v>72</v>
      </c>
      <c r="F335" s="172">
        <v>68</v>
      </c>
      <c r="G335" s="172">
        <v>64</v>
      </c>
      <c r="H335" s="172">
        <v>60</v>
      </c>
      <c r="I335" s="205"/>
      <c r="J335" s="14">
        <f>+F335/4</f>
        <v>17</v>
      </c>
      <c r="K335" s="14">
        <f>+F335/2</f>
        <v>34</v>
      </c>
      <c r="L335" s="14">
        <f>+F335/4*3</f>
        <v>51</v>
      </c>
      <c r="O335" s="164">
        <f>ROUND(E335,0)</f>
        <v>72</v>
      </c>
      <c r="P335" s="14">
        <f t="shared" si="68"/>
        <v>17</v>
      </c>
      <c r="Q335" s="14">
        <f t="shared" si="68"/>
        <v>34</v>
      </c>
      <c r="R335" s="14">
        <f t="shared" si="68"/>
        <v>51</v>
      </c>
      <c r="S335" s="164">
        <f t="shared" si="69"/>
        <v>68</v>
      </c>
      <c r="T335" s="164">
        <f t="shared" si="69"/>
        <v>64</v>
      </c>
      <c r="U335" s="164">
        <f t="shared" si="69"/>
        <v>60</v>
      </c>
    </row>
    <row r="336" spans="2:21" ht="27" x14ac:dyDescent="0.3">
      <c r="B336" s="149" t="s">
        <v>425</v>
      </c>
      <c r="C336" s="149" t="s">
        <v>456</v>
      </c>
      <c r="D336" s="46">
        <v>95.3</v>
      </c>
      <c r="E336" s="46">
        <v>95.4</v>
      </c>
      <c r="F336" s="46">
        <v>95.5</v>
      </c>
      <c r="G336" s="46">
        <v>95.6</v>
      </c>
      <c r="H336" s="46">
        <v>95.7</v>
      </c>
      <c r="I336" s="205"/>
    </row>
    <row r="337" spans="1:21" ht="27" x14ac:dyDescent="0.3">
      <c r="B337" s="149" t="s">
        <v>425</v>
      </c>
      <c r="C337" s="149" t="s">
        <v>457</v>
      </c>
      <c r="D337" s="46">
        <v>0.8</v>
      </c>
      <c r="E337" s="46">
        <v>0.7</v>
      </c>
      <c r="F337" s="46">
        <v>0.6</v>
      </c>
      <c r="G337" s="46">
        <v>0.5</v>
      </c>
      <c r="H337" s="46">
        <v>0.4</v>
      </c>
      <c r="I337" s="205"/>
    </row>
    <row r="338" spans="1:21" ht="27" x14ac:dyDescent="0.3">
      <c r="B338" s="149" t="s">
        <v>424</v>
      </c>
      <c r="C338" s="149" t="s">
        <v>180</v>
      </c>
      <c r="D338" s="172">
        <v>16</v>
      </c>
      <c r="E338" s="172">
        <v>16</v>
      </c>
      <c r="F338" s="172">
        <v>16</v>
      </c>
      <c r="G338" s="172">
        <v>16</v>
      </c>
      <c r="H338" s="172">
        <v>16</v>
      </c>
      <c r="I338" s="205"/>
      <c r="J338" s="14">
        <f>+F338/4</f>
        <v>4</v>
      </c>
      <c r="K338" s="14">
        <f>+F338/2</f>
        <v>8</v>
      </c>
      <c r="L338" s="14">
        <f>+F338/4*3</f>
        <v>12</v>
      </c>
      <c r="O338" s="164">
        <f>ROUND(E338,0)</f>
        <v>16</v>
      </c>
      <c r="P338" s="14">
        <f t="shared" si="62"/>
        <v>4</v>
      </c>
      <c r="Q338" s="14">
        <f t="shared" si="62"/>
        <v>8</v>
      </c>
      <c r="R338" s="14">
        <f t="shared" si="62"/>
        <v>12</v>
      </c>
      <c r="S338" s="164">
        <f t="shared" si="63"/>
        <v>16</v>
      </c>
      <c r="T338" s="164">
        <f t="shared" si="63"/>
        <v>16</v>
      </c>
      <c r="U338" s="164">
        <f t="shared" si="63"/>
        <v>16</v>
      </c>
    </row>
    <row r="339" spans="1:21" ht="27" x14ac:dyDescent="0.3">
      <c r="B339" s="149" t="s">
        <v>424</v>
      </c>
      <c r="C339" s="149" t="s">
        <v>181</v>
      </c>
      <c r="D339" s="172">
        <v>8</v>
      </c>
      <c r="E339" s="172">
        <v>8</v>
      </c>
      <c r="F339" s="172">
        <v>8</v>
      </c>
      <c r="G339" s="172">
        <v>8</v>
      </c>
      <c r="H339" s="172">
        <v>8</v>
      </c>
      <c r="I339" s="205"/>
      <c r="J339" s="14">
        <f>+F339/4</f>
        <v>2</v>
      </c>
      <c r="K339" s="14">
        <f>+F339/2</f>
        <v>4</v>
      </c>
      <c r="L339" s="14">
        <f>+F339/4*3</f>
        <v>6</v>
      </c>
      <c r="O339" s="164">
        <f>ROUND(E339,0)</f>
        <v>8</v>
      </c>
      <c r="P339" s="14">
        <f t="shared" si="62"/>
        <v>2</v>
      </c>
      <c r="Q339" s="14">
        <f t="shared" si="62"/>
        <v>4</v>
      </c>
      <c r="R339" s="14">
        <f t="shared" si="62"/>
        <v>6</v>
      </c>
      <c r="S339" s="164">
        <f t="shared" si="63"/>
        <v>8</v>
      </c>
      <c r="T339" s="164">
        <f t="shared" si="63"/>
        <v>8</v>
      </c>
      <c r="U339" s="164">
        <f t="shared" si="63"/>
        <v>8</v>
      </c>
    </row>
    <row r="340" spans="1:21" ht="27" x14ac:dyDescent="0.3">
      <c r="B340" s="149" t="s">
        <v>424</v>
      </c>
      <c r="C340" s="149" t="s">
        <v>182</v>
      </c>
      <c r="D340" s="172">
        <v>16</v>
      </c>
      <c r="E340" s="172">
        <v>16</v>
      </c>
      <c r="F340" s="172">
        <v>16</v>
      </c>
      <c r="G340" s="172">
        <v>16</v>
      </c>
      <c r="H340" s="172">
        <v>16</v>
      </c>
      <c r="I340" s="205"/>
      <c r="J340" s="14">
        <f>+F340/4</f>
        <v>4</v>
      </c>
      <c r="K340" s="14">
        <f>+F340/2</f>
        <v>8</v>
      </c>
      <c r="L340" s="14">
        <f>+F340/4*3</f>
        <v>12</v>
      </c>
      <c r="O340" s="164">
        <f>ROUND(E340,0)</f>
        <v>16</v>
      </c>
      <c r="P340" s="14">
        <f t="shared" si="62"/>
        <v>4</v>
      </c>
      <c r="Q340" s="14">
        <f t="shared" si="62"/>
        <v>8</v>
      </c>
      <c r="R340" s="14">
        <f t="shared" si="62"/>
        <v>12</v>
      </c>
      <c r="S340" s="164">
        <f t="shared" si="63"/>
        <v>16</v>
      </c>
      <c r="T340" s="164">
        <f t="shared" si="63"/>
        <v>16</v>
      </c>
      <c r="U340" s="164">
        <f t="shared" si="63"/>
        <v>16</v>
      </c>
    </row>
    <row r="341" spans="1:21" x14ac:dyDescent="0.3">
      <c r="B341" s="153" t="s">
        <v>428</v>
      </c>
      <c r="C341" s="154"/>
      <c r="D341" s="44">
        <f>+Հ4!H417</f>
        <v>571553.40000000014</v>
      </c>
      <c r="E341" s="44">
        <f>+Հ4!I417</f>
        <v>544481.30000000005</v>
      </c>
      <c r="F341" s="44">
        <f>+Հ4!J417</f>
        <v>599886.32479999994</v>
      </c>
      <c r="G341" s="44">
        <f>+Հ4!K417</f>
        <v>603624.5247999999</v>
      </c>
      <c r="H341" s="44">
        <f>+Հ4!L417</f>
        <v>608626.82479999994</v>
      </c>
      <c r="I341" s="44"/>
    </row>
    <row r="344" spans="1:21" x14ac:dyDescent="0.3">
      <c r="B344" s="148" t="s">
        <v>409</v>
      </c>
      <c r="C344" s="149">
        <v>1080</v>
      </c>
      <c r="D344" s="239" t="s">
        <v>80</v>
      </c>
      <c r="E344" s="239"/>
      <c r="F344" s="239"/>
      <c r="G344" s="239"/>
      <c r="H344" s="239"/>
      <c r="I344" s="239"/>
    </row>
    <row r="345" spans="1:21" ht="27" customHeight="1" x14ac:dyDescent="0.3">
      <c r="A345" s="18"/>
      <c r="B345" s="148" t="s">
        <v>410</v>
      </c>
      <c r="C345" s="149">
        <v>11015</v>
      </c>
      <c r="D345" s="214" t="s">
        <v>411</v>
      </c>
      <c r="E345" s="254" t="s">
        <v>412</v>
      </c>
      <c r="F345" s="236" t="s">
        <v>413</v>
      </c>
      <c r="G345" s="239" t="s">
        <v>414</v>
      </c>
      <c r="H345" s="239" t="s">
        <v>415</v>
      </c>
      <c r="I345" s="257" t="s">
        <v>416</v>
      </c>
    </row>
    <row r="346" spans="1:21" ht="67.5" x14ac:dyDescent="0.3">
      <c r="B346" s="148" t="s">
        <v>25</v>
      </c>
      <c r="C346" s="149" t="s">
        <v>44</v>
      </c>
      <c r="D346" s="252"/>
      <c r="E346" s="255"/>
      <c r="F346" s="237"/>
      <c r="G346" s="239"/>
      <c r="H346" s="239"/>
      <c r="I346" s="257"/>
    </row>
    <row r="347" spans="1:21" ht="67.5" x14ac:dyDescent="0.3">
      <c r="B347" s="148" t="s">
        <v>417</v>
      </c>
      <c r="C347" s="149" t="s">
        <v>429</v>
      </c>
      <c r="D347" s="252"/>
      <c r="E347" s="255"/>
      <c r="F347" s="237"/>
      <c r="G347" s="239"/>
      <c r="H347" s="239"/>
      <c r="I347" s="257"/>
    </row>
    <row r="348" spans="1:21" ht="28.5" x14ac:dyDescent="0.3">
      <c r="B348" s="148" t="s">
        <v>419</v>
      </c>
      <c r="C348" s="149" t="s">
        <v>30</v>
      </c>
      <c r="D348" s="252"/>
      <c r="E348" s="255"/>
      <c r="F348" s="237"/>
      <c r="G348" s="239"/>
      <c r="H348" s="239"/>
      <c r="I348" s="257"/>
    </row>
    <row r="349" spans="1:21" ht="42.75" x14ac:dyDescent="0.3">
      <c r="B349" s="150" t="s">
        <v>420</v>
      </c>
      <c r="C349" s="149" t="s">
        <v>464</v>
      </c>
      <c r="D349" s="253"/>
      <c r="E349" s="256"/>
      <c r="F349" s="238"/>
      <c r="G349" s="236"/>
      <c r="H349" s="236"/>
      <c r="I349" s="258"/>
    </row>
    <row r="350" spans="1:21" x14ac:dyDescent="0.3">
      <c r="B350" s="259" t="s">
        <v>421</v>
      </c>
      <c r="C350" s="260"/>
      <c r="D350" s="261"/>
      <c r="E350" s="261"/>
      <c r="F350" s="261"/>
      <c r="G350" s="261"/>
      <c r="H350" s="261"/>
      <c r="I350" s="261"/>
    </row>
    <row r="351" spans="1:21" ht="42" x14ac:dyDescent="0.3">
      <c r="B351" s="138" t="s">
        <v>422</v>
      </c>
      <c r="C351" s="151" t="s">
        <v>423</v>
      </c>
      <c r="D351" s="251"/>
      <c r="E351" s="251"/>
      <c r="F351" s="251"/>
      <c r="G351" s="251"/>
      <c r="H351" s="251"/>
      <c r="I351" s="251"/>
    </row>
    <row r="352" spans="1:21" ht="27" x14ac:dyDescent="0.3">
      <c r="B352" s="149" t="s">
        <v>424</v>
      </c>
      <c r="C352" s="149" t="s">
        <v>168</v>
      </c>
      <c r="D352" s="172">
        <v>2609</v>
      </c>
      <c r="E352" s="172">
        <v>2455</v>
      </c>
      <c r="F352" s="172">
        <v>2490</v>
      </c>
      <c r="G352" s="172">
        <v>2539</v>
      </c>
      <c r="H352" s="172">
        <v>2601</v>
      </c>
      <c r="I352" s="205"/>
      <c r="J352" s="14">
        <f>+F352/4</f>
        <v>622.5</v>
      </c>
      <c r="K352" s="14">
        <f>+F352/2</f>
        <v>1245</v>
      </c>
      <c r="L352" s="14">
        <f>+F352/4*3</f>
        <v>1867.5</v>
      </c>
      <c r="O352" s="164">
        <f>ROUND(E352,0)</f>
        <v>2455</v>
      </c>
      <c r="P352" s="14">
        <f t="shared" ref="P352:R372" si="70">ROUND(J352,0)</f>
        <v>623</v>
      </c>
      <c r="Q352" s="14">
        <f t="shared" si="70"/>
        <v>1245</v>
      </c>
      <c r="R352" s="14">
        <f t="shared" si="70"/>
        <v>1868</v>
      </c>
      <c r="S352" s="164">
        <f t="shared" ref="S352:U372" si="71">ROUND(F352,0)</f>
        <v>2490</v>
      </c>
      <c r="T352" s="164">
        <f t="shared" si="71"/>
        <v>2539</v>
      </c>
      <c r="U352" s="164">
        <f t="shared" si="71"/>
        <v>2601</v>
      </c>
    </row>
    <row r="353" spans="2:21" ht="27" x14ac:dyDescent="0.3">
      <c r="B353" s="149" t="s">
        <v>424</v>
      </c>
      <c r="C353" s="149" t="s">
        <v>169</v>
      </c>
      <c r="D353" s="172">
        <v>2475</v>
      </c>
      <c r="E353" s="172">
        <v>2329</v>
      </c>
      <c r="F353" s="172">
        <v>2362</v>
      </c>
      <c r="G353" s="172">
        <v>2409</v>
      </c>
      <c r="H353" s="172">
        <v>2468</v>
      </c>
      <c r="I353" s="205"/>
      <c r="J353" s="14">
        <f>+F353/4</f>
        <v>590.5</v>
      </c>
      <c r="K353" s="14">
        <f>+F353/2</f>
        <v>1181</v>
      </c>
      <c r="L353" s="14">
        <f>+F353/4*3</f>
        <v>1771.5</v>
      </c>
      <c r="O353" s="164">
        <f>ROUND(E353,0)</f>
        <v>2329</v>
      </c>
      <c r="P353" s="14">
        <f t="shared" si="70"/>
        <v>591</v>
      </c>
      <c r="Q353" s="14">
        <f t="shared" si="70"/>
        <v>1181</v>
      </c>
      <c r="R353" s="14">
        <f t="shared" si="70"/>
        <v>1772</v>
      </c>
      <c r="S353" s="164">
        <f t="shared" si="71"/>
        <v>2362</v>
      </c>
      <c r="T353" s="164">
        <f t="shared" si="71"/>
        <v>2409</v>
      </c>
      <c r="U353" s="164">
        <f t="shared" si="71"/>
        <v>2468</v>
      </c>
    </row>
    <row r="354" spans="2:21" x14ac:dyDescent="0.3">
      <c r="B354" s="149" t="s">
        <v>424</v>
      </c>
      <c r="C354" s="149" t="s">
        <v>170</v>
      </c>
      <c r="D354" s="46">
        <v>2186</v>
      </c>
      <c r="E354" s="172">
        <v>2059</v>
      </c>
      <c r="F354" s="46">
        <v>2092</v>
      </c>
      <c r="G354" s="46">
        <v>2135</v>
      </c>
      <c r="H354" s="46">
        <v>2190</v>
      </c>
      <c r="I354" s="205"/>
    </row>
    <row r="355" spans="2:21" ht="27" x14ac:dyDescent="0.3">
      <c r="B355" s="149" t="s">
        <v>424</v>
      </c>
      <c r="C355" s="149" t="s">
        <v>171</v>
      </c>
      <c r="D355" s="46">
        <v>423</v>
      </c>
      <c r="E355" s="172">
        <v>396</v>
      </c>
      <c r="F355" s="46">
        <v>399</v>
      </c>
      <c r="G355" s="46">
        <v>404</v>
      </c>
      <c r="H355" s="46">
        <v>411</v>
      </c>
      <c r="I355" s="205"/>
    </row>
    <row r="356" spans="2:21" ht="27" x14ac:dyDescent="0.3">
      <c r="B356" s="149" t="s">
        <v>425</v>
      </c>
      <c r="C356" s="149" t="s">
        <v>452</v>
      </c>
      <c r="D356" s="46">
        <v>83.8</v>
      </c>
      <c r="E356" s="46">
        <v>83.9</v>
      </c>
      <c r="F356" s="46">
        <v>84</v>
      </c>
      <c r="G356" s="46">
        <v>84.1</v>
      </c>
      <c r="H356" s="46">
        <v>84.2</v>
      </c>
      <c r="I356" s="205"/>
      <c r="J356" s="14">
        <f>+F356/4</f>
        <v>21</v>
      </c>
      <c r="K356" s="14">
        <f>+F356/2</f>
        <v>42</v>
      </c>
      <c r="L356" s="14">
        <f>+F356/4*3</f>
        <v>63</v>
      </c>
      <c r="O356" s="164">
        <f>ROUND(E356,0)</f>
        <v>84</v>
      </c>
      <c r="P356" s="14">
        <f t="shared" ref="P356:R358" si="72">ROUND(J356,0)</f>
        <v>21</v>
      </c>
      <c r="Q356" s="14">
        <f t="shared" si="72"/>
        <v>42</v>
      </c>
      <c r="R356" s="14">
        <f t="shared" si="72"/>
        <v>63</v>
      </c>
      <c r="S356" s="164">
        <f t="shared" ref="S356:U358" si="73">ROUND(F356,0)</f>
        <v>84</v>
      </c>
      <c r="T356" s="164">
        <f t="shared" si="73"/>
        <v>84</v>
      </c>
      <c r="U356" s="164">
        <f t="shared" si="73"/>
        <v>84</v>
      </c>
    </row>
    <row r="357" spans="2:21" ht="27" x14ac:dyDescent="0.3">
      <c r="B357" s="149" t="s">
        <v>425</v>
      </c>
      <c r="C357" s="149" t="s">
        <v>453</v>
      </c>
      <c r="D357" s="46">
        <v>0.4</v>
      </c>
      <c r="E357" s="46">
        <v>0.3</v>
      </c>
      <c r="F357" s="46">
        <v>0.2</v>
      </c>
      <c r="G357" s="46">
        <v>0.1</v>
      </c>
      <c r="H357" s="46">
        <v>0</v>
      </c>
      <c r="I357" s="205"/>
      <c r="J357" s="14">
        <f>+F357/4</f>
        <v>0.05</v>
      </c>
      <c r="K357" s="14">
        <f>+F357/2</f>
        <v>0.1</v>
      </c>
      <c r="L357" s="14">
        <f>+F357/4*3</f>
        <v>0.15000000000000002</v>
      </c>
      <c r="O357" s="164">
        <f>ROUND(E357,0)</f>
        <v>0</v>
      </c>
      <c r="P357" s="14">
        <f t="shared" si="72"/>
        <v>0</v>
      </c>
      <c r="Q357" s="14">
        <f t="shared" si="72"/>
        <v>0</v>
      </c>
      <c r="R357" s="14">
        <f t="shared" si="72"/>
        <v>0</v>
      </c>
      <c r="S357" s="164">
        <f t="shared" si="73"/>
        <v>0</v>
      </c>
      <c r="T357" s="164">
        <f t="shared" si="73"/>
        <v>0</v>
      </c>
      <c r="U357" s="164">
        <f t="shared" si="73"/>
        <v>0</v>
      </c>
    </row>
    <row r="358" spans="2:21" ht="27" x14ac:dyDescent="0.3">
      <c r="B358" s="149" t="s">
        <v>424</v>
      </c>
      <c r="C358" s="149" t="s">
        <v>172</v>
      </c>
      <c r="D358" s="172">
        <v>860</v>
      </c>
      <c r="E358" s="172">
        <v>1075</v>
      </c>
      <c r="F358" s="172">
        <v>1290</v>
      </c>
      <c r="G358" s="172">
        <v>1548</v>
      </c>
      <c r="H358" s="172">
        <v>1806</v>
      </c>
      <c r="I358" s="205"/>
      <c r="J358" s="14">
        <f>+F358/4</f>
        <v>322.5</v>
      </c>
      <c r="K358" s="14">
        <f>+F358/2</f>
        <v>645</v>
      </c>
      <c r="L358" s="14">
        <f>+F358/4*3</f>
        <v>967.5</v>
      </c>
      <c r="O358" s="164">
        <f>ROUND(E358,0)</f>
        <v>1075</v>
      </c>
      <c r="P358" s="14">
        <f t="shared" si="72"/>
        <v>323</v>
      </c>
      <c r="Q358" s="14">
        <f t="shared" si="72"/>
        <v>645</v>
      </c>
      <c r="R358" s="14">
        <f t="shared" si="72"/>
        <v>968</v>
      </c>
      <c r="S358" s="164">
        <f t="shared" si="73"/>
        <v>1290</v>
      </c>
      <c r="T358" s="164">
        <f t="shared" si="73"/>
        <v>1548</v>
      </c>
      <c r="U358" s="164">
        <f t="shared" si="73"/>
        <v>1806</v>
      </c>
    </row>
    <row r="359" spans="2:21" x14ac:dyDescent="0.3">
      <c r="B359" s="149" t="s">
        <v>424</v>
      </c>
      <c r="C359" s="149" t="s">
        <v>173</v>
      </c>
      <c r="D359" s="46">
        <v>860</v>
      </c>
      <c r="E359" s="172">
        <v>1075</v>
      </c>
      <c r="F359" s="46">
        <v>1290</v>
      </c>
      <c r="G359" s="46">
        <v>1548</v>
      </c>
      <c r="H359" s="46">
        <v>1806</v>
      </c>
      <c r="I359" s="205"/>
    </row>
    <row r="360" spans="2:21" x14ac:dyDescent="0.3">
      <c r="B360" s="149" t="s">
        <v>424</v>
      </c>
      <c r="C360" s="149" t="s">
        <v>174</v>
      </c>
      <c r="D360" s="46">
        <v>722</v>
      </c>
      <c r="E360" s="172">
        <v>904</v>
      </c>
      <c r="F360" s="46">
        <v>1086</v>
      </c>
      <c r="G360" s="46">
        <v>1304</v>
      </c>
      <c r="H360" s="46">
        <v>1523</v>
      </c>
      <c r="I360" s="205"/>
    </row>
    <row r="361" spans="2:21" ht="27" x14ac:dyDescent="0.3">
      <c r="B361" s="149" t="s">
        <v>424</v>
      </c>
      <c r="C361" s="149" t="s">
        <v>175</v>
      </c>
      <c r="D361" s="172">
        <v>136</v>
      </c>
      <c r="E361" s="172">
        <v>171</v>
      </c>
      <c r="F361" s="172">
        <v>204</v>
      </c>
      <c r="G361" s="172">
        <v>244</v>
      </c>
      <c r="H361" s="172">
        <v>283</v>
      </c>
      <c r="I361" s="205"/>
      <c r="J361" s="14">
        <f>+F361/4</f>
        <v>51</v>
      </c>
      <c r="K361" s="14">
        <f>+F361/2</f>
        <v>102</v>
      </c>
      <c r="L361" s="14">
        <f>+F361/4*3</f>
        <v>153</v>
      </c>
      <c r="O361" s="164">
        <f>ROUND(E361,0)</f>
        <v>171</v>
      </c>
      <c r="P361" s="14">
        <f t="shared" ref="P361:R363" si="74">ROUND(J361,0)</f>
        <v>51</v>
      </c>
      <c r="Q361" s="14">
        <f t="shared" si="74"/>
        <v>102</v>
      </c>
      <c r="R361" s="14">
        <f t="shared" si="74"/>
        <v>153</v>
      </c>
      <c r="S361" s="164">
        <f t="shared" ref="S361:U363" si="75">ROUND(F361,0)</f>
        <v>204</v>
      </c>
      <c r="T361" s="164">
        <f t="shared" si="75"/>
        <v>244</v>
      </c>
      <c r="U361" s="164">
        <f t="shared" si="75"/>
        <v>283</v>
      </c>
    </row>
    <row r="362" spans="2:21" ht="27" x14ac:dyDescent="0.3">
      <c r="B362" s="149" t="s">
        <v>425</v>
      </c>
      <c r="C362" s="149" t="s">
        <v>454</v>
      </c>
      <c r="D362" s="46">
        <v>84</v>
      </c>
      <c r="E362" s="46">
        <v>84.1</v>
      </c>
      <c r="F362" s="46">
        <v>84.2</v>
      </c>
      <c r="G362" s="46">
        <v>84.3</v>
      </c>
      <c r="H362" s="46">
        <v>84.4</v>
      </c>
      <c r="I362" s="205"/>
      <c r="J362" s="14">
        <f>+F362/4</f>
        <v>21.05</v>
      </c>
      <c r="K362" s="14">
        <f>+F362/2</f>
        <v>42.1</v>
      </c>
      <c r="L362" s="14">
        <f>+F362/4*3</f>
        <v>63.150000000000006</v>
      </c>
      <c r="O362" s="164">
        <f>ROUND(E362,0)</f>
        <v>84</v>
      </c>
      <c r="P362" s="14">
        <f t="shared" si="74"/>
        <v>21</v>
      </c>
      <c r="Q362" s="14">
        <f t="shared" si="74"/>
        <v>42</v>
      </c>
      <c r="R362" s="14">
        <f t="shared" si="74"/>
        <v>63</v>
      </c>
      <c r="S362" s="164">
        <f t="shared" si="75"/>
        <v>84</v>
      </c>
      <c r="T362" s="164">
        <f t="shared" si="75"/>
        <v>84</v>
      </c>
      <c r="U362" s="164">
        <f t="shared" si="75"/>
        <v>84</v>
      </c>
    </row>
    <row r="363" spans="2:21" ht="27" x14ac:dyDescent="0.3">
      <c r="B363" s="149" t="s">
        <v>425</v>
      </c>
      <c r="C363" s="149" t="s">
        <v>455</v>
      </c>
      <c r="D363" s="46">
        <v>0.4</v>
      </c>
      <c r="E363" s="46">
        <v>0.3</v>
      </c>
      <c r="F363" s="46">
        <v>0.2</v>
      </c>
      <c r="G363" s="46">
        <v>0.1</v>
      </c>
      <c r="H363" s="46">
        <v>0</v>
      </c>
      <c r="I363" s="205"/>
      <c r="J363" s="14">
        <f>+F363/4</f>
        <v>0.05</v>
      </c>
      <c r="K363" s="14">
        <f>+F363/2</f>
        <v>0.1</v>
      </c>
      <c r="L363" s="14">
        <f>+F363/4*3</f>
        <v>0.15000000000000002</v>
      </c>
      <c r="O363" s="164">
        <f>ROUND(E363,0)</f>
        <v>0</v>
      </c>
      <c r="P363" s="14">
        <f t="shared" si="74"/>
        <v>0</v>
      </c>
      <c r="Q363" s="14">
        <f t="shared" si="74"/>
        <v>0</v>
      </c>
      <c r="R363" s="14">
        <f t="shared" si="74"/>
        <v>0</v>
      </c>
      <c r="S363" s="164">
        <f t="shared" si="75"/>
        <v>0</v>
      </c>
      <c r="T363" s="164">
        <f t="shared" si="75"/>
        <v>0</v>
      </c>
      <c r="U363" s="164">
        <f t="shared" si="75"/>
        <v>0</v>
      </c>
    </row>
    <row r="364" spans="2:21" x14ac:dyDescent="0.3">
      <c r="B364" s="149" t="s">
        <v>424</v>
      </c>
      <c r="C364" s="149" t="s">
        <v>176</v>
      </c>
      <c r="D364" s="172">
        <v>1012</v>
      </c>
      <c r="E364" s="172">
        <v>1261</v>
      </c>
      <c r="F364" s="172">
        <v>1572</v>
      </c>
      <c r="G364" s="172">
        <v>1959</v>
      </c>
      <c r="H364" s="172">
        <v>2442</v>
      </c>
      <c r="I364" s="205"/>
    </row>
    <row r="365" spans="2:21" ht="27" x14ac:dyDescent="0.3">
      <c r="B365" s="149" t="s">
        <v>424</v>
      </c>
      <c r="C365" s="149" t="s">
        <v>177</v>
      </c>
      <c r="D365" s="172">
        <v>1012</v>
      </c>
      <c r="E365" s="172">
        <v>1261</v>
      </c>
      <c r="F365" s="172">
        <v>1572</v>
      </c>
      <c r="G365" s="172">
        <v>1959</v>
      </c>
      <c r="H365" s="172">
        <v>2442</v>
      </c>
      <c r="I365" s="205"/>
      <c r="J365" s="14">
        <f>+F365/4</f>
        <v>393</v>
      </c>
      <c r="K365" s="14">
        <f>+F365/2</f>
        <v>786</v>
      </c>
      <c r="L365" s="14">
        <f>+F365/4*3</f>
        <v>1179</v>
      </c>
      <c r="O365" s="164">
        <f>ROUND(E365,0)</f>
        <v>1261</v>
      </c>
      <c r="P365" s="14">
        <f t="shared" ref="P365:R367" si="76">ROUND(J365,0)</f>
        <v>393</v>
      </c>
      <c r="Q365" s="14">
        <f t="shared" si="76"/>
        <v>786</v>
      </c>
      <c r="R365" s="14">
        <f t="shared" si="76"/>
        <v>1179</v>
      </c>
      <c r="S365" s="164">
        <f t="shared" ref="S365:U367" si="77">ROUND(F365,0)</f>
        <v>1572</v>
      </c>
      <c r="T365" s="164">
        <f t="shared" si="77"/>
        <v>1959</v>
      </c>
      <c r="U365" s="164">
        <f t="shared" si="77"/>
        <v>2442</v>
      </c>
    </row>
    <row r="366" spans="2:21" ht="27" x14ac:dyDescent="0.3">
      <c r="B366" s="149" t="s">
        <v>424</v>
      </c>
      <c r="C366" s="149" t="s">
        <v>178</v>
      </c>
      <c r="D366" s="172">
        <v>998</v>
      </c>
      <c r="E366" s="172">
        <v>1245</v>
      </c>
      <c r="F366" s="172">
        <v>1553</v>
      </c>
      <c r="G366" s="172">
        <v>1938</v>
      </c>
      <c r="H366" s="172">
        <v>2418</v>
      </c>
      <c r="I366" s="205"/>
      <c r="J366" s="14">
        <f>+F366/4</f>
        <v>388.25</v>
      </c>
      <c r="K366" s="14">
        <f>+F366/2</f>
        <v>776.5</v>
      </c>
      <c r="L366" s="14">
        <f>+F366/4*3</f>
        <v>1164.75</v>
      </c>
      <c r="O366" s="164">
        <f>ROUND(E366,0)</f>
        <v>1245</v>
      </c>
      <c r="P366" s="14">
        <f t="shared" si="76"/>
        <v>388</v>
      </c>
      <c r="Q366" s="14">
        <f t="shared" si="76"/>
        <v>777</v>
      </c>
      <c r="R366" s="14">
        <f t="shared" si="76"/>
        <v>1165</v>
      </c>
      <c r="S366" s="164">
        <f t="shared" si="77"/>
        <v>1553</v>
      </c>
      <c r="T366" s="164">
        <f t="shared" si="77"/>
        <v>1938</v>
      </c>
      <c r="U366" s="164">
        <f t="shared" si="77"/>
        <v>2418</v>
      </c>
    </row>
    <row r="367" spans="2:21" ht="27" x14ac:dyDescent="0.3">
      <c r="B367" s="149" t="s">
        <v>424</v>
      </c>
      <c r="C367" s="149" t="s">
        <v>179</v>
      </c>
      <c r="D367" s="172">
        <v>14</v>
      </c>
      <c r="E367" s="172">
        <v>16</v>
      </c>
      <c r="F367" s="172">
        <v>19</v>
      </c>
      <c r="G367" s="172">
        <v>21</v>
      </c>
      <c r="H367" s="172">
        <v>24</v>
      </c>
      <c r="I367" s="205"/>
      <c r="J367" s="14">
        <f>+F367/4</f>
        <v>4.75</v>
      </c>
      <c r="K367" s="14">
        <f>+F367/2</f>
        <v>9.5</v>
      </c>
      <c r="L367" s="14">
        <f>+F367/4*3</f>
        <v>14.25</v>
      </c>
      <c r="O367" s="164">
        <f>ROUND(E367,0)</f>
        <v>16</v>
      </c>
      <c r="P367" s="14">
        <f t="shared" si="76"/>
        <v>5</v>
      </c>
      <c r="Q367" s="14">
        <f t="shared" si="76"/>
        <v>10</v>
      </c>
      <c r="R367" s="14">
        <f t="shared" si="76"/>
        <v>14</v>
      </c>
      <c r="S367" s="164">
        <f t="shared" si="77"/>
        <v>19</v>
      </c>
      <c r="T367" s="164">
        <f t="shared" si="77"/>
        <v>21</v>
      </c>
      <c r="U367" s="164">
        <f t="shared" si="77"/>
        <v>24</v>
      </c>
    </row>
    <row r="368" spans="2:21" ht="27" x14ac:dyDescent="0.3">
      <c r="B368" s="149" t="s">
        <v>425</v>
      </c>
      <c r="C368" s="149" t="s">
        <v>456</v>
      </c>
      <c r="D368" s="46">
        <v>98.6</v>
      </c>
      <c r="E368" s="46">
        <v>98.7</v>
      </c>
      <c r="F368" s="46">
        <v>98.8</v>
      </c>
      <c r="G368" s="46">
        <v>98.9</v>
      </c>
      <c r="H368" s="46">
        <v>99</v>
      </c>
      <c r="I368" s="205"/>
    </row>
    <row r="369" spans="1:21" ht="27" x14ac:dyDescent="0.3">
      <c r="B369" s="149" t="s">
        <v>425</v>
      </c>
      <c r="C369" s="149" t="s">
        <v>457</v>
      </c>
      <c r="D369" s="46">
        <v>0.6</v>
      </c>
      <c r="E369" s="46">
        <v>0.5</v>
      </c>
      <c r="F369" s="46">
        <v>0.4</v>
      </c>
      <c r="G369" s="46">
        <v>0.3</v>
      </c>
      <c r="H369" s="46">
        <v>0.2</v>
      </c>
      <c r="I369" s="205"/>
    </row>
    <row r="370" spans="1:21" ht="27" x14ac:dyDescent="0.3">
      <c r="B370" s="149" t="s">
        <v>424</v>
      </c>
      <c r="C370" s="149" t="s">
        <v>180</v>
      </c>
      <c r="D370" s="172">
        <v>15</v>
      </c>
      <c r="E370" s="172">
        <v>15</v>
      </c>
      <c r="F370" s="172">
        <v>15</v>
      </c>
      <c r="G370" s="172">
        <v>15</v>
      </c>
      <c r="H370" s="172">
        <v>15</v>
      </c>
      <c r="I370" s="205"/>
      <c r="J370" s="14">
        <f>+F370/4</f>
        <v>3.75</v>
      </c>
      <c r="K370" s="14">
        <f>+F370/2</f>
        <v>7.5</v>
      </c>
      <c r="L370" s="14">
        <f>+F370/4*3</f>
        <v>11.25</v>
      </c>
      <c r="O370" s="164">
        <f>ROUND(E370,0)</f>
        <v>15</v>
      </c>
      <c r="P370" s="14">
        <f t="shared" si="70"/>
        <v>4</v>
      </c>
      <c r="Q370" s="14">
        <f t="shared" si="70"/>
        <v>8</v>
      </c>
      <c r="R370" s="14">
        <f t="shared" si="70"/>
        <v>11</v>
      </c>
      <c r="S370" s="164">
        <f t="shared" si="71"/>
        <v>15</v>
      </c>
      <c r="T370" s="164">
        <f t="shared" si="71"/>
        <v>15</v>
      </c>
      <c r="U370" s="164">
        <f t="shared" si="71"/>
        <v>15</v>
      </c>
    </row>
    <row r="371" spans="1:21" ht="27" x14ac:dyDescent="0.3">
      <c r="B371" s="149" t="s">
        <v>424</v>
      </c>
      <c r="C371" s="149" t="s">
        <v>181</v>
      </c>
      <c r="D371" s="172">
        <v>15</v>
      </c>
      <c r="E371" s="172">
        <v>15</v>
      </c>
      <c r="F371" s="172">
        <v>15</v>
      </c>
      <c r="G371" s="172">
        <v>15</v>
      </c>
      <c r="H371" s="172">
        <v>15</v>
      </c>
      <c r="I371" s="205"/>
      <c r="J371" s="14">
        <f>+F371/4</f>
        <v>3.75</v>
      </c>
      <c r="K371" s="14">
        <f>+F371/2</f>
        <v>7.5</v>
      </c>
      <c r="L371" s="14">
        <f>+F371/4*3</f>
        <v>11.25</v>
      </c>
      <c r="O371" s="164">
        <f>ROUND(E371,0)</f>
        <v>15</v>
      </c>
      <c r="P371" s="14">
        <f t="shared" si="70"/>
        <v>4</v>
      </c>
      <c r="Q371" s="14">
        <f t="shared" si="70"/>
        <v>8</v>
      </c>
      <c r="R371" s="14">
        <f t="shared" si="70"/>
        <v>11</v>
      </c>
      <c r="S371" s="164">
        <f t="shared" si="71"/>
        <v>15</v>
      </c>
      <c r="T371" s="164">
        <f t="shared" si="71"/>
        <v>15</v>
      </c>
      <c r="U371" s="164">
        <f t="shared" si="71"/>
        <v>15</v>
      </c>
    </row>
    <row r="372" spans="1:21" ht="27" x14ac:dyDescent="0.3">
      <c r="B372" s="149" t="s">
        <v>424</v>
      </c>
      <c r="C372" s="149" t="s">
        <v>182</v>
      </c>
      <c r="D372" s="172">
        <v>15</v>
      </c>
      <c r="E372" s="172">
        <v>15</v>
      </c>
      <c r="F372" s="172">
        <v>15</v>
      </c>
      <c r="G372" s="172">
        <v>15</v>
      </c>
      <c r="H372" s="172">
        <v>15</v>
      </c>
      <c r="I372" s="205"/>
      <c r="J372" s="14">
        <f>+F372/4</f>
        <v>3.75</v>
      </c>
      <c r="K372" s="14">
        <f>+F372/2</f>
        <v>7.5</v>
      </c>
      <c r="L372" s="14">
        <f>+F372/4*3</f>
        <v>11.25</v>
      </c>
      <c r="O372" s="164">
        <f>ROUND(E372,0)</f>
        <v>15</v>
      </c>
      <c r="P372" s="14">
        <f t="shared" si="70"/>
        <v>4</v>
      </c>
      <c r="Q372" s="14">
        <f t="shared" si="70"/>
        <v>8</v>
      </c>
      <c r="R372" s="14">
        <f t="shared" si="70"/>
        <v>11</v>
      </c>
      <c r="S372" s="164">
        <f t="shared" si="71"/>
        <v>15</v>
      </c>
      <c r="T372" s="164">
        <f t="shared" si="71"/>
        <v>15</v>
      </c>
      <c r="U372" s="164">
        <f t="shared" si="71"/>
        <v>15</v>
      </c>
    </row>
    <row r="373" spans="1:21" x14ac:dyDescent="0.3">
      <c r="B373" s="153" t="s">
        <v>428</v>
      </c>
      <c r="C373" s="154"/>
      <c r="D373" s="44">
        <f>+Հ4!H451</f>
        <v>426694.12000000005</v>
      </c>
      <c r="E373" s="44">
        <f>+Հ4!I451</f>
        <v>462122.1</v>
      </c>
      <c r="F373" s="44">
        <f>+Հ4!J451</f>
        <v>447999.804</v>
      </c>
      <c r="G373" s="44">
        <f>+Հ4!K451</f>
        <v>451052.70399999997</v>
      </c>
      <c r="H373" s="44">
        <f>+Հ4!L451</f>
        <v>454580.60399999999</v>
      </c>
      <c r="I373" s="44"/>
    </row>
    <row r="376" spans="1:21" x14ac:dyDescent="0.3">
      <c r="B376" s="148" t="s">
        <v>409</v>
      </c>
      <c r="C376" s="149">
        <v>1080</v>
      </c>
      <c r="D376" s="239" t="s">
        <v>80</v>
      </c>
      <c r="E376" s="239"/>
      <c r="F376" s="239"/>
      <c r="G376" s="239"/>
      <c r="H376" s="239"/>
      <c r="I376" s="239"/>
    </row>
    <row r="377" spans="1:21" ht="27" customHeight="1" x14ac:dyDescent="0.3">
      <c r="A377" s="18"/>
      <c r="B377" s="148" t="s">
        <v>410</v>
      </c>
      <c r="C377" s="149">
        <v>11016</v>
      </c>
      <c r="D377" s="214" t="s">
        <v>411</v>
      </c>
      <c r="E377" s="254" t="s">
        <v>412</v>
      </c>
      <c r="F377" s="236" t="s">
        <v>413</v>
      </c>
      <c r="G377" s="239" t="s">
        <v>414</v>
      </c>
      <c r="H377" s="239" t="s">
        <v>415</v>
      </c>
      <c r="I377" s="257" t="s">
        <v>416</v>
      </c>
    </row>
    <row r="378" spans="1:21" ht="67.5" x14ac:dyDescent="0.3">
      <c r="B378" s="148" t="s">
        <v>25</v>
      </c>
      <c r="C378" s="149" t="s">
        <v>45</v>
      </c>
      <c r="D378" s="252"/>
      <c r="E378" s="255"/>
      <c r="F378" s="237"/>
      <c r="G378" s="239"/>
      <c r="H378" s="239"/>
      <c r="I378" s="257"/>
    </row>
    <row r="379" spans="1:21" ht="67.5" x14ac:dyDescent="0.3">
      <c r="B379" s="148" t="s">
        <v>417</v>
      </c>
      <c r="C379" s="149" t="s">
        <v>429</v>
      </c>
      <c r="D379" s="252"/>
      <c r="E379" s="255"/>
      <c r="F379" s="237"/>
      <c r="G379" s="239"/>
      <c r="H379" s="239"/>
      <c r="I379" s="257"/>
    </row>
    <row r="380" spans="1:21" ht="28.5" x14ac:dyDescent="0.3">
      <c r="B380" s="148" t="s">
        <v>419</v>
      </c>
      <c r="C380" s="149" t="s">
        <v>30</v>
      </c>
      <c r="D380" s="252"/>
      <c r="E380" s="255"/>
      <c r="F380" s="237"/>
      <c r="G380" s="239"/>
      <c r="H380" s="239"/>
      <c r="I380" s="257"/>
    </row>
    <row r="381" spans="1:21" ht="42.75" x14ac:dyDescent="0.3">
      <c r="B381" s="150" t="s">
        <v>420</v>
      </c>
      <c r="C381" s="149" t="s">
        <v>465</v>
      </c>
      <c r="D381" s="253"/>
      <c r="E381" s="256"/>
      <c r="F381" s="238"/>
      <c r="G381" s="236"/>
      <c r="H381" s="236"/>
      <c r="I381" s="258"/>
    </row>
    <row r="382" spans="1:21" x14ac:dyDescent="0.3">
      <c r="B382" s="259" t="s">
        <v>421</v>
      </c>
      <c r="C382" s="260"/>
      <c r="D382" s="261"/>
      <c r="E382" s="261"/>
      <c r="F382" s="261"/>
      <c r="G382" s="261"/>
      <c r="H382" s="261"/>
      <c r="I382" s="261"/>
    </row>
    <row r="383" spans="1:21" ht="42" x14ac:dyDescent="0.3">
      <c r="B383" s="138" t="s">
        <v>422</v>
      </c>
      <c r="C383" s="151" t="s">
        <v>423</v>
      </c>
      <c r="D383" s="251"/>
      <c r="E383" s="251"/>
      <c r="F383" s="251"/>
      <c r="G383" s="251"/>
      <c r="H383" s="251"/>
      <c r="I383" s="251"/>
    </row>
    <row r="384" spans="1:21" ht="27" x14ac:dyDescent="0.3">
      <c r="B384" s="149" t="s">
        <v>424</v>
      </c>
      <c r="C384" s="149" t="s">
        <v>168</v>
      </c>
      <c r="D384" s="172">
        <v>1355</v>
      </c>
      <c r="E384" s="172">
        <v>1354</v>
      </c>
      <c r="F384" s="172">
        <v>1448</v>
      </c>
      <c r="G384" s="172">
        <v>1571</v>
      </c>
      <c r="H384" s="172">
        <v>1732</v>
      </c>
      <c r="I384" s="205"/>
      <c r="J384" s="14">
        <f>+F384/4</f>
        <v>362</v>
      </c>
      <c r="K384" s="14">
        <f>+F384/2</f>
        <v>724</v>
      </c>
      <c r="L384" s="14">
        <f>+F384/4*3</f>
        <v>1086</v>
      </c>
      <c r="O384" s="164">
        <f>ROUND(E384,0)</f>
        <v>1354</v>
      </c>
      <c r="P384" s="14">
        <f t="shared" ref="P384:R404" si="78">ROUND(J384,0)</f>
        <v>362</v>
      </c>
      <c r="Q384" s="14">
        <f t="shared" si="78"/>
        <v>724</v>
      </c>
      <c r="R384" s="14">
        <f t="shared" si="78"/>
        <v>1086</v>
      </c>
      <c r="S384" s="164">
        <f t="shared" ref="S384:U404" si="79">ROUND(F384,0)</f>
        <v>1448</v>
      </c>
      <c r="T384" s="164">
        <f t="shared" si="79"/>
        <v>1571</v>
      </c>
      <c r="U384" s="164">
        <f t="shared" si="79"/>
        <v>1732</v>
      </c>
    </row>
    <row r="385" spans="2:21" ht="27" x14ac:dyDescent="0.3">
      <c r="B385" s="149" t="s">
        <v>424</v>
      </c>
      <c r="C385" s="149" t="s">
        <v>169</v>
      </c>
      <c r="D385" s="172">
        <v>1173</v>
      </c>
      <c r="E385" s="172">
        <v>1172</v>
      </c>
      <c r="F385" s="172">
        <v>1254</v>
      </c>
      <c r="G385" s="172">
        <v>1360</v>
      </c>
      <c r="H385" s="172">
        <v>1500</v>
      </c>
      <c r="I385" s="205"/>
      <c r="J385" s="14">
        <f>+F385/4</f>
        <v>313.5</v>
      </c>
      <c r="K385" s="14">
        <f>+F385/2</f>
        <v>627</v>
      </c>
      <c r="L385" s="14">
        <f>+F385/4*3</f>
        <v>940.5</v>
      </c>
      <c r="O385" s="164">
        <f>ROUND(E385,0)</f>
        <v>1172</v>
      </c>
      <c r="P385" s="14">
        <f t="shared" si="78"/>
        <v>314</v>
      </c>
      <c r="Q385" s="14">
        <f t="shared" si="78"/>
        <v>627</v>
      </c>
      <c r="R385" s="14">
        <f t="shared" si="78"/>
        <v>941</v>
      </c>
      <c r="S385" s="164">
        <f t="shared" si="79"/>
        <v>1254</v>
      </c>
      <c r="T385" s="164">
        <f t="shared" si="79"/>
        <v>1360</v>
      </c>
      <c r="U385" s="164">
        <f t="shared" si="79"/>
        <v>1500</v>
      </c>
    </row>
    <row r="386" spans="2:21" x14ac:dyDescent="0.3">
      <c r="B386" s="149" t="s">
        <v>424</v>
      </c>
      <c r="C386" s="149" t="s">
        <v>170</v>
      </c>
      <c r="D386" s="46">
        <v>1025</v>
      </c>
      <c r="E386" s="172">
        <v>1026</v>
      </c>
      <c r="F386" s="46">
        <v>1098</v>
      </c>
      <c r="G386" s="46">
        <v>1193</v>
      </c>
      <c r="H386" s="46">
        <v>1317</v>
      </c>
      <c r="I386" s="205"/>
    </row>
    <row r="387" spans="2:21" ht="27" x14ac:dyDescent="0.3">
      <c r="B387" s="149" t="s">
        <v>424</v>
      </c>
      <c r="C387" s="149" t="s">
        <v>171</v>
      </c>
      <c r="D387" s="46">
        <v>330</v>
      </c>
      <c r="E387" s="172">
        <v>328</v>
      </c>
      <c r="F387" s="46">
        <v>350</v>
      </c>
      <c r="G387" s="46">
        <v>378</v>
      </c>
      <c r="H387" s="46">
        <v>415</v>
      </c>
      <c r="I387" s="205"/>
    </row>
    <row r="388" spans="2:21" ht="27" x14ac:dyDescent="0.3">
      <c r="B388" s="149" t="s">
        <v>425</v>
      </c>
      <c r="C388" s="149" t="s">
        <v>452</v>
      </c>
      <c r="D388" s="46">
        <v>75.599999999999994</v>
      </c>
      <c r="E388" s="46">
        <v>75.7</v>
      </c>
      <c r="F388" s="46">
        <v>75.8</v>
      </c>
      <c r="G388" s="46">
        <v>75.900000000000006</v>
      </c>
      <c r="H388" s="46">
        <v>76</v>
      </c>
      <c r="I388" s="205"/>
      <c r="J388" s="14">
        <f>+F388/4</f>
        <v>18.95</v>
      </c>
      <c r="K388" s="14">
        <f>+F388/2</f>
        <v>37.9</v>
      </c>
      <c r="L388" s="14">
        <f>+F388/4*3</f>
        <v>56.849999999999994</v>
      </c>
      <c r="O388" s="164">
        <f>ROUND(E388,0)</f>
        <v>76</v>
      </c>
      <c r="P388" s="14">
        <f t="shared" ref="P388:R390" si="80">ROUND(J388,0)</f>
        <v>19</v>
      </c>
      <c r="Q388" s="14">
        <f t="shared" si="80"/>
        <v>38</v>
      </c>
      <c r="R388" s="14">
        <f t="shared" si="80"/>
        <v>57</v>
      </c>
      <c r="S388" s="164">
        <f t="shared" ref="S388:U390" si="81">ROUND(F388,0)</f>
        <v>76</v>
      </c>
      <c r="T388" s="164">
        <f t="shared" si="81"/>
        <v>76</v>
      </c>
      <c r="U388" s="164">
        <f t="shared" si="81"/>
        <v>76</v>
      </c>
    </row>
    <row r="389" spans="2:21" ht="27" x14ac:dyDescent="0.3">
      <c r="B389" s="149" t="s">
        <v>425</v>
      </c>
      <c r="C389" s="149" t="s">
        <v>453</v>
      </c>
      <c r="D389" s="46">
        <v>2.8</v>
      </c>
      <c r="E389" s="46">
        <v>2.7</v>
      </c>
      <c r="F389" s="46">
        <v>2.6</v>
      </c>
      <c r="G389" s="46">
        <v>2.5</v>
      </c>
      <c r="H389" s="46">
        <v>2.4</v>
      </c>
      <c r="I389" s="205"/>
      <c r="J389" s="14">
        <f>+F389/4</f>
        <v>0.65</v>
      </c>
      <c r="K389" s="14">
        <f>+F389/2</f>
        <v>1.3</v>
      </c>
      <c r="L389" s="14">
        <f>+F389/4*3</f>
        <v>1.9500000000000002</v>
      </c>
      <c r="O389" s="164">
        <f>ROUND(E389,0)</f>
        <v>3</v>
      </c>
      <c r="P389" s="14">
        <f t="shared" si="80"/>
        <v>1</v>
      </c>
      <c r="Q389" s="14">
        <f t="shared" si="80"/>
        <v>1</v>
      </c>
      <c r="R389" s="14">
        <f t="shared" si="80"/>
        <v>2</v>
      </c>
      <c r="S389" s="164">
        <f t="shared" si="81"/>
        <v>3</v>
      </c>
      <c r="T389" s="164">
        <f t="shared" si="81"/>
        <v>3</v>
      </c>
      <c r="U389" s="164">
        <f t="shared" si="81"/>
        <v>2</v>
      </c>
    </row>
    <row r="390" spans="2:21" ht="27" x14ac:dyDescent="0.3">
      <c r="B390" s="149" t="s">
        <v>424</v>
      </c>
      <c r="C390" s="149" t="s">
        <v>172</v>
      </c>
      <c r="D390" s="172">
        <v>737</v>
      </c>
      <c r="E390" s="172">
        <v>956</v>
      </c>
      <c r="F390" s="172">
        <v>1241</v>
      </c>
      <c r="G390" s="172">
        <v>1610</v>
      </c>
      <c r="H390" s="172">
        <v>2089</v>
      </c>
      <c r="I390" s="205"/>
      <c r="J390" s="14">
        <f>+F390/4</f>
        <v>310.25</v>
      </c>
      <c r="K390" s="14">
        <f>+F390/2</f>
        <v>620.5</v>
      </c>
      <c r="L390" s="14">
        <f>+F390/4*3</f>
        <v>930.75</v>
      </c>
      <c r="O390" s="164">
        <f>ROUND(E390,0)</f>
        <v>956</v>
      </c>
      <c r="P390" s="14">
        <f t="shared" si="80"/>
        <v>310</v>
      </c>
      <c r="Q390" s="14">
        <f t="shared" si="80"/>
        <v>621</v>
      </c>
      <c r="R390" s="14">
        <f t="shared" si="80"/>
        <v>931</v>
      </c>
      <c r="S390" s="164">
        <f t="shared" si="81"/>
        <v>1241</v>
      </c>
      <c r="T390" s="164">
        <f t="shared" si="81"/>
        <v>1610</v>
      </c>
      <c r="U390" s="164">
        <f t="shared" si="81"/>
        <v>2089</v>
      </c>
    </row>
    <row r="391" spans="2:21" x14ac:dyDescent="0.3">
      <c r="B391" s="149" t="s">
        <v>424</v>
      </c>
      <c r="C391" s="149" t="s">
        <v>173</v>
      </c>
      <c r="D391" s="46">
        <v>737</v>
      </c>
      <c r="E391" s="172">
        <v>956</v>
      </c>
      <c r="F391" s="46">
        <v>1241</v>
      </c>
      <c r="G391" s="46">
        <v>1610</v>
      </c>
      <c r="H391" s="46">
        <v>2089</v>
      </c>
      <c r="I391" s="205"/>
    </row>
    <row r="392" spans="2:21" x14ac:dyDescent="0.3">
      <c r="B392" s="149" t="s">
        <v>424</v>
      </c>
      <c r="C392" s="149" t="s">
        <v>174</v>
      </c>
      <c r="D392" s="46">
        <v>538</v>
      </c>
      <c r="E392" s="172">
        <v>699</v>
      </c>
      <c r="F392" s="46">
        <v>908</v>
      </c>
      <c r="G392" s="46">
        <v>1180</v>
      </c>
      <c r="H392" s="46">
        <v>1533</v>
      </c>
      <c r="I392" s="205"/>
    </row>
    <row r="393" spans="2:21" ht="27" x14ac:dyDescent="0.3">
      <c r="B393" s="149" t="s">
        <v>424</v>
      </c>
      <c r="C393" s="149" t="s">
        <v>175</v>
      </c>
      <c r="D393" s="172">
        <v>199</v>
      </c>
      <c r="E393" s="172">
        <v>257</v>
      </c>
      <c r="F393" s="172">
        <v>333</v>
      </c>
      <c r="G393" s="172">
        <v>430</v>
      </c>
      <c r="H393" s="172">
        <v>556</v>
      </c>
      <c r="I393" s="205"/>
      <c r="J393" s="14">
        <f>+F393/4</f>
        <v>83.25</v>
      </c>
      <c r="K393" s="14">
        <f>+F393/2</f>
        <v>166.5</v>
      </c>
      <c r="L393" s="14">
        <f>+F393/4*3</f>
        <v>249.75</v>
      </c>
      <c r="O393" s="164">
        <f>ROUND(E393,0)</f>
        <v>257</v>
      </c>
      <c r="P393" s="14">
        <f t="shared" ref="P393:R395" si="82">ROUND(J393,0)</f>
        <v>83</v>
      </c>
      <c r="Q393" s="14">
        <f t="shared" si="82"/>
        <v>167</v>
      </c>
      <c r="R393" s="14">
        <f t="shared" si="82"/>
        <v>250</v>
      </c>
      <c r="S393" s="164">
        <f t="shared" ref="S393:U395" si="83">ROUND(F393,0)</f>
        <v>333</v>
      </c>
      <c r="T393" s="164">
        <f t="shared" si="83"/>
        <v>430</v>
      </c>
      <c r="U393" s="164">
        <f t="shared" si="83"/>
        <v>556</v>
      </c>
    </row>
    <row r="394" spans="2:21" ht="27" x14ac:dyDescent="0.3">
      <c r="B394" s="149" t="s">
        <v>425</v>
      </c>
      <c r="C394" s="149" t="s">
        <v>454</v>
      </c>
      <c r="D394" s="46">
        <v>73</v>
      </c>
      <c r="E394" s="46">
        <v>73.099999999999994</v>
      </c>
      <c r="F394" s="46">
        <v>73.2</v>
      </c>
      <c r="G394" s="46">
        <v>73.3</v>
      </c>
      <c r="H394" s="46">
        <v>73.400000000000006</v>
      </c>
      <c r="I394" s="205"/>
      <c r="J394" s="14">
        <f>+F394/4</f>
        <v>18.3</v>
      </c>
      <c r="K394" s="14">
        <f>+F394/2</f>
        <v>36.6</v>
      </c>
      <c r="L394" s="14">
        <f>+F394/4*3</f>
        <v>54.900000000000006</v>
      </c>
      <c r="O394" s="164">
        <f>ROUND(E394,0)</f>
        <v>73</v>
      </c>
      <c r="P394" s="14">
        <f t="shared" si="82"/>
        <v>18</v>
      </c>
      <c r="Q394" s="14">
        <f t="shared" si="82"/>
        <v>37</v>
      </c>
      <c r="R394" s="14">
        <f t="shared" si="82"/>
        <v>55</v>
      </c>
      <c r="S394" s="164">
        <f t="shared" si="83"/>
        <v>73</v>
      </c>
      <c r="T394" s="164">
        <f t="shared" si="83"/>
        <v>73</v>
      </c>
      <c r="U394" s="164">
        <f t="shared" si="83"/>
        <v>73</v>
      </c>
    </row>
    <row r="395" spans="2:21" ht="27" x14ac:dyDescent="0.3">
      <c r="B395" s="149" t="s">
        <v>425</v>
      </c>
      <c r="C395" s="149" t="s">
        <v>455</v>
      </c>
      <c r="D395" s="46">
        <v>0</v>
      </c>
      <c r="E395" s="46">
        <v>0</v>
      </c>
      <c r="F395" s="46">
        <v>0</v>
      </c>
      <c r="G395" s="46">
        <v>0</v>
      </c>
      <c r="H395" s="46">
        <v>0</v>
      </c>
      <c r="I395" s="205"/>
      <c r="J395" s="14">
        <f>+F395/4</f>
        <v>0</v>
      </c>
      <c r="K395" s="14">
        <f>+F395/2</f>
        <v>0</v>
      </c>
      <c r="L395" s="14">
        <f>+F395/4*3</f>
        <v>0</v>
      </c>
      <c r="O395" s="164">
        <f>ROUND(E395,0)</f>
        <v>0</v>
      </c>
      <c r="P395" s="14">
        <f t="shared" si="82"/>
        <v>0</v>
      </c>
      <c r="Q395" s="14">
        <f t="shared" si="82"/>
        <v>0</v>
      </c>
      <c r="R395" s="14">
        <f t="shared" si="82"/>
        <v>0</v>
      </c>
      <c r="S395" s="164">
        <f t="shared" si="83"/>
        <v>0</v>
      </c>
      <c r="T395" s="164">
        <f t="shared" si="83"/>
        <v>0</v>
      </c>
      <c r="U395" s="164">
        <f t="shared" si="83"/>
        <v>0</v>
      </c>
    </row>
    <row r="396" spans="2:21" x14ac:dyDescent="0.3">
      <c r="B396" s="149" t="s">
        <v>424</v>
      </c>
      <c r="C396" s="149" t="s">
        <v>176</v>
      </c>
      <c r="D396" s="46">
        <v>818</v>
      </c>
      <c r="E396" s="172">
        <v>1069</v>
      </c>
      <c r="F396" s="46">
        <v>1397</v>
      </c>
      <c r="G396" s="46">
        <v>1825</v>
      </c>
      <c r="H396" s="46">
        <v>2385</v>
      </c>
      <c r="I396" s="205"/>
    </row>
    <row r="397" spans="2:21" ht="27" x14ac:dyDescent="0.3">
      <c r="B397" s="149" t="s">
        <v>424</v>
      </c>
      <c r="C397" s="149" t="s">
        <v>177</v>
      </c>
      <c r="D397" s="172">
        <v>787</v>
      </c>
      <c r="E397" s="172">
        <v>1028</v>
      </c>
      <c r="F397" s="172">
        <v>1344</v>
      </c>
      <c r="G397" s="172">
        <v>1756</v>
      </c>
      <c r="H397" s="172">
        <v>2295</v>
      </c>
      <c r="I397" s="205"/>
      <c r="J397" s="14">
        <f>+F397/4</f>
        <v>336</v>
      </c>
      <c r="K397" s="14">
        <f>+F397/2</f>
        <v>672</v>
      </c>
      <c r="L397" s="14">
        <f>+F397/4*3</f>
        <v>1008</v>
      </c>
      <c r="O397" s="164">
        <f>ROUND(E397,0)</f>
        <v>1028</v>
      </c>
      <c r="P397" s="14">
        <f t="shared" ref="P397:R399" si="84">ROUND(J397,0)</f>
        <v>336</v>
      </c>
      <c r="Q397" s="14">
        <f t="shared" si="84"/>
        <v>672</v>
      </c>
      <c r="R397" s="14">
        <f t="shared" si="84"/>
        <v>1008</v>
      </c>
      <c r="S397" s="164">
        <f t="shared" ref="S397:U399" si="85">ROUND(F397,0)</f>
        <v>1344</v>
      </c>
      <c r="T397" s="164">
        <f t="shared" si="85"/>
        <v>1756</v>
      </c>
      <c r="U397" s="164">
        <f t="shared" si="85"/>
        <v>2295</v>
      </c>
    </row>
    <row r="398" spans="2:21" ht="27" x14ac:dyDescent="0.3">
      <c r="B398" s="149" t="s">
        <v>424</v>
      </c>
      <c r="C398" s="149" t="s">
        <v>178</v>
      </c>
      <c r="D398" s="172">
        <v>808</v>
      </c>
      <c r="E398" s="172">
        <v>1057</v>
      </c>
      <c r="F398" s="172">
        <v>1382</v>
      </c>
      <c r="G398" s="172">
        <v>1808</v>
      </c>
      <c r="H398" s="172">
        <v>2365</v>
      </c>
      <c r="I398" s="205"/>
      <c r="J398" s="14">
        <f>+F398/4</f>
        <v>345.5</v>
      </c>
      <c r="K398" s="14">
        <f>+F398/2</f>
        <v>691</v>
      </c>
      <c r="L398" s="14">
        <f>+F398/4*3</f>
        <v>1036.5</v>
      </c>
      <c r="O398" s="164">
        <f>ROUND(E398,0)</f>
        <v>1057</v>
      </c>
      <c r="P398" s="14">
        <f t="shared" si="84"/>
        <v>346</v>
      </c>
      <c r="Q398" s="14">
        <f t="shared" si="84"/>
        <v>691</v>
      </c>
      <c r="R398" s="14">
        <f t="shared" si="84"/>
        <v>1037</v>
      </c>
      <c r="S398" s="164">
        <f t="shared" si="85"/>
        <v>1382</v>
      </c>
      <c r="T398" s="164">
        <f t="shared" si="85"/>
        <v>1808</v>
      </c>
      <c r="U398" s="164">
        <f t="shared" si="85"/>
        <v>2365</v>
      </c>
    </row>
    <row r="399" spans="2:21" ht="27" x14ac:dyDescent="0.3">
      <c r="B399" s="149" t="s">
        <v>424</v>
      </c>
      <c r="C399" s="149" t="s">
        <v>179</v>
      </c>
      <c r="D399" s="172">
        <v>10</v>
      </c>
      <c r="E399" s="172">
        <v>12</v>
      </c>
      <c r="F399" s="172">
        <v>14</v>
      </c>
      <c r="G399" s="172">
        <v>17</v>
      </c>
      <c r="H399" s="172">
        <v>20</v>
      </c>
      <c r="I399" s="205"/>
      <c r="J399" s="14">
        <f>+F399/4</f>
        <v>3.5</v>
      </c>
      <c r="K399" s="14">
        <f>+F399/2</f>
        <v>7</v>
      </c>
      <c r="L399" s="14">
        <f>+F399/4*3</f>
        <v>10.5</v>
      </c>
      <c r="O399" s="164">
        <f>ROUND(E399,0)</f>
        <v>12</v>
      </c>
      <c r="P399" s="14">
        <f t="shared" si="84"/>
        <v>4</v>
      </c>
      <c r="Q399" s="14">
        <f t="shared" si="84"/>
        <v>7</v>
      </c>
      <c r="R399" s="14">
        <f t="shared" si="84"/>
        <v>11</v>
      </c>
      <c r="S399" s="164">
        <f t="shared" si="85"/>
        <v>14</v>
      </c>
      <c r="T399" s="164">
        <f t="shared" si="85"/>
        <v>17</v>
      </c>
      <c r="U399" s="164">
        <f t="shared" si="85"/>
        <v>20</v>
      </c>
    </row>
    <row r="400" spans="2:21" ht="27" x14ac:dyDescent="0.3">
      <c r="B400" s="149" t="s">
        <v>425</v>
      </c>
      <c r="C400" s="149" t="s">
        <v>456</v>
      </c>
      <c r="D400" s="46">
        <v>98.8</v>
      </c>
      <c r="E400" s="46">
        <v>98.9</v>
      </c>
      <c r="F400" s="46">
        <v>99</v>
      </c>
      <c r="G400" s="46">
        <v>99.1</v>
      </c>
      <c r="H400" s="46">
        <v>99.2</v>
      </c>
      <c r="I400" s="205"/>
    </row>
    <row r="401" spans="1:21" ht="27" x14ac:dyDescent="0.3">
      <c r="B401" s="149" t="s">
        <v>425</v>
      </c>
      <c r="C401" s="149" t="s">
        <v>457</v>
      </c>
      <c r="D401" s="46">
        <v>1.6</v>
      </c>
      <c r="E401" s="46">
        <v>1.5</v>
      </c>
      <c r="F401" s="46">
        <v>1.4</v>
      </c>
      <c r="G401" s="46">
        <v>1.3</v>
      </c>
      <c r="H401" s="46">
        <v>1.2</v>
      </c>
      <c r="I401" s="205"/>
    </row>
    <row r="402" spans="1:21" ht="27" x14ac:dyDescent="0.3">
      <c r="B402" s="149" t="s">
        <v>424</v>
      </c>
      <c r="C402" s="149" t="s">
        <v>180</v>
      </c>
      <c r="D402" s="172">
        <v>7</v>
      </c>
      <c r="E402" s="172">
        <v>7</v>
      </c>
      <c r="F402" s="172">
        <v>7</v>
      </c>
      <c r="G402" s="172">
        <v>7</v>
      </c>
      <c r="H402" s="172">
        <v>7</v>
      </c>
      <c r="I402" s="205"/>
      <c r="J402" s="14">
        <f>+F402/4</f>
        <v>1.75</v>
      </c>
      <c r="K402" s="14">
        <f>+F402/2</f>
        <v>3.5</v>
      </c>
      <c r="L402" s="14">
        <f>+F402/4*3</f>
        <v>5.25</v>
      </c>
      <c r="O402" s="164">
        <f>ROUND(E402,0)</f>
        <v>7</v>
      </c>
      <c r="P402" s="14">
        <f t="shared" si="78"/>
        <v>2</v>
      </c>
      <c r="Q402" s="14">
        <f t="shared" si="78"/>
        <v>4</v>
      </c>
      <c r="R402" s="14">
        <f t="shared" si="78"/>
        <v>5</v>
      </c>
      <c r="S402" s="164">
        <f t="shared" si="79"/>
        <v>7</v>
      </c>
      <c r="T402" s="164">
        <f t="shared" si="79"/>
        <v>7</v>
      </c>
      <c r="U402" s="164">
        <f t="shared" si="79"/>
        <v>7</v>
      </c>
    </row>
    <row r="403" spans="1:21" ht="27" x14ac:dyDescent="0.3">
      <c r="B403" s="149" t="s">
        <v>424</v>
      </c>
      <c r="C403" s="149" t="s">
        <v>181</v>
      </c>
      <c r="D403" s="172">
        <v>3</v>
      </c>
      <c r="E403" s="172">
        <v>3</v>
      </c>
      <c r="F403" s="172">
        <v>3</v>
      </c>
      <c r="G403" s="172">
        <v>3</v>
      </c>
      <c r="H403" s="172">
        <v>3</v>
      </c>
      <c r="I403" s="205"/>
      <c r="J403" s="14">
        <f>+F403/4</f>
        <v>0.75</v>
      </c>
      <c r="K403" s="14">
        <f>+F403/2</f>
        <v>1.5</v>
      </c>
      <c r="L403" s="14">
        <f>+F403/4*3</f>
        <v>2.25</v>
      </c>
      <c r="O403" s="164">
        <f>ROUND(E403,0)</f>
        <v>3</v>
      </c>
      <c r="P403" s="14">
        <f t="shared" si="78"/>
        <v>1</v>
      </c>
      <c r="Q403" s="14">
        <f t="shared" si="78"/>
        <v>2</v>
      </c>
      <c r="R403" s="14">
        <f t="shared" si="78"/>
        <v>2</v>
      </c>
      <c r="S403" s="164">
        <f t="shared" si="79"/>
        <v>3</v>
      </c>
      <c r="T403" s="164">
        <f t="shared" si="79"/>
        <v>3</v>
      </c>
      <c r="U403" s="164">
        <f t="shared" si="79"/>
        <v>3</v>
      </c>
    </row>
    <row r="404" spans="1:21" ht="27" x14ac:dyDescent="0.3">
      <c r="B404" s="149" t="s">
        <v>424</v>
      </c>
      <c r="C404" s="149" t="s">
        <v>182</v>
      </c>
      <c r="D404" s="172">
        <v>7</v>
      </c>
      <c r="E404" s="172">
        <v>7</v>
      </c>
      <c r="F404" s="172">
        <v>7</v>
      </c>
      <c r="G404" s="172">
        <v>7</v>
      </c>
      <c r="H404" s="172">
        <v>7</v>
      </c>
      <c r="I404" s="205"/>
      <c r="J404" s="14">
        <f>+F404/4</f>
        <v>1.75</v>
      </c>
      <c r="K404" s="14">
        <f>+F404/2</f>
        <v>3.5</v>
      </c>
      <c r="L404" s="14">
        <f>+F404/4*3</f>
        <v>5.25</v>
      </c>
      <c r="O404" s="164">
        <f>ROUND(E404,0)</f>
        <v>7</v>
      </c>
      <c r="P404" s="14">
        <f t="shared" si="78"/>
        <v>2</v>
      </c>
      <c r="Q404" s="14">
        <f t="shared" si="78"/>
        <v>4</v>
      </c>
      <c r="R404" s="14">
        <f t="shared" si="78"/>
        <v>5</v>
      </c>
      <c r="S404" s="164">
        <f t="shared" si="79"/>
        <v>7</v>
      </c>
      <c r="T404" s="164">
        <f t="shared" si="79"/>
        <v>7</v>
      </c>
      <c r="U404" s="164">
        <f t="shared" si="79"/>
        <v>7</v>
      </c>
    </row>
    <row r="405" spans="1:21" x14ac:dyDescent="0.3">
      <c r="B405" s="153" t="s">
        <v>428</v>
      </c>
      <c r="C405" s="154"/>
      <c r="D405" s="44">
        <f>+Հ4!H485</f>
        <v>365294.59000000008</v>
      </c>
      <c r="E405" s="44">
        <f>+Հ4!I485</f>
        <v>316361.3</v>
      </c>
      <c r="F405" s="44">
        <f>+Հ4!J485</f>
        <v>374591.76640000002</v>
      </c>
      <c r="G405" s="44">
        <f>+Հ4!K485</f>
        <v>353085.06640000001</v>
      </c>
      <c r="H405" s="44">
        <f>+Հ4!L485</f>
        <v>355857.16639999999</v>
      </c>
      <c r="I405" s="44"/>
    </row>
    <row r="408" spans="1:21" x14ac:dyDescent="0.3">
      <c r="B408" s="148" t="s">
        <v>409</v>
      </c>
      <c r="C408" s="149">
        <v>1080</v>
      </c>
      <c r="D408" s="239" t="s">
        <v>80</v>
      </c>
      <c r="E408" s="239"/>
      <c r="F408" s="239"/>
      <c r="G408" s="239"/>
      <c r="H408" s="239"/>
      <c r="I408" s="239"/>
    </row>
    <row r="409" spans="1:21" ht="27" customHeight="1" x14ac:dyDescent="0.3">
      <c r="A409" s="18"/>
      <c r="B409" s="148" t="s">
        <v>410</v>
      </c>
      <c r="C409" s="149">
        <v>11017</v>
      </c>
      <c r="D409" s="214" t="s">
        <v>411</v>
      </c>
      <c r="E409" s="254" t="s">
        <v>412</v>
      </c>
      <c r="F409" s="236" t="s">
        <v>413</v>
      </c>
      <c r="G409" s="239" t="s">
        <v>414</v>
      </c>
      <c r="H409" s="239" t="s">
        <v>415</v>
      </c>
      <c r="I409" s="257" t="s">
        <v>416</v>
      </c>
    </row>
    <row r="410" spans="1:21" ht="40.5" x14ac:dyDescent="0.3">
      <c r="B410" s="148" t="s">
        <v>25</v>
      </c>
      <c r="C410" s="149" t="s">
        <v>46</v>
      </c>
      <c r="D410" s="252"/>
      <c r="E410" s="255"/>
      <c r="F410" s="237"/>
      <c r="G410" s="239"/>
      <c r="H410" s="239"/>
      <c r="I410" s="257"/>
    </row>
    <row r="411" spans="1:21" ht="67.5" x14ac:dyDescent="0.3">
      <c r="B411" s="148" t="s">
        <v>417</v>
      </c>
      <c r="C411" s="149" t="s">
        <v>429</v>
      </c>
      <c r="D411" s="252"/>
      <c r="E411" s="255"/>
      <c r="F411" s="237"/>
      <c r="G411" s="239"/>
      <c r="H411" s="239"/>
      <c r="I411" s="257"/>
    </row>
    <row r="412" spans="1:21" ht="28.5" x14ac:dyDescent="0.3">
      <c r="B412" s="148" t="s">
        <v>419</v>
      </c>
      <c r="C412" s="149" t="s">
        <v>30</v>
      </c>
      <c r="D412" s="252"/>
      <c r="E412" s="255"/>
      <c r="F412" s="237"/>
      <c r="G412" s="239"/>
      <c r="H412" s="239"/>
      <c r="I412" s="257"/>
    </row>
    <row r="413" spans="1:21" ht="42.75" x14ac:dyDescent="0.3">
      <c r="B413" s="150" t="s">
        <v>420</v>
      </c>
      <c r="C413" s="149" t="s">
        <v>466</v>
      </c>
      <c r="D413" s="253"/>
      <c r="E413" s="256"/>
      <c r="F413" s="238"/>
      <c r="G413" s="236"/>
      <c r="H413" s="236"/>
      <c r="I413" s="258"/>
    </row>
    <row r="414" spans="1:21" x14ac:dyDescent="0.3">
      <c r="B414" s="259" t="s">
        <v>421</v>
      </c>
      <c r="C414" s="260"/>
      <c r="D414" s="261"/>
      <c r="E414" s="261"/>
      <c r="F414" s="261"/>
      <c r="G414" s="261"/>
      <c r="H414" s="261"/>
      <c r="I414" s="261"/>
    </row>
    <row r="415" spans="1:21" ht="42" x14ac:dyDescent="0.3">
      <c r="B415" s="138" t="s">
        <v>422</v>
      </c>
      <c r="C415" s="151" t="s">
        <v>423</v>
      </c>
      <c r="D415" s="251"/>
      <c r="E415" s="251"/>
      <c r="F415" s="251"/>
      <c r="G415" s="251"/>
      <c r="H415" s="251"/>
      <c r="I415" s="251"/>
    </row>
    <row r="416" spans="1:21" ht="27" x14ac:dyDescent="0.3">
      <c r="B416" s="149" t="s">
        <v>424</v>
      </c>
      <c r="C416" s="176" t="s">
        <v>184</v>
      </c>
      <c r="D416" s="205">
        <v>13167</v>
      </c>
      <c r="E416" s="172">
        <v>13825</v>
      </c>
      <c r="F416" s="205">
        <v>14517</v>
      </c>
      <c r="G416" s="205">
        <v>15242</v>
      </c>
      <c r="H416" s="205">
        <v>16005</v>
      </c>
      <c r="I416" s="163"/>
      <c r="J416" s="14">
        <f t="shared" ref="J416:J423" si="86">+F416/4</f>
        <v>3629.25</v>
      </c>
      <c r="K416" s="14">
        <f t="shared" ref="K416:K423" si="87">+F416/2</f>
        <v>7258.5</v>
      </c>
      <c r="L416" s="14">
        <f t="shared" ref="L416:L423" si="88">+F416/4*3</f>
        <v>10887.75</v>
      </c>
      <c r="O416" s="164">
        <f t="shared" ref="O416:O423" si="89">ROUND(E416,0)</f>
        <v>13825</v>
      </c>
      <c r="P416" s="14">
        <f t="shared" ref="P416:R425" si="90">ROUND(J416,0)</f>
        <v>3629</v>
      </c>
      <c r="Q416" s="14">
        <f t="shared" si="90"/>
        <v>7259</v>
      </c>
      <c r="R416" s="14">
        <f t="shared" si="90"/>
        <v>10888</v>
      </c>
      <c r="S416" s="164">
        <f t="shared" ref="S416:U425" si="91">ROUND(F416,0)</f>
        <v>14517</v>
      </c>
      <c r="T416" s="164">
        <f t="shared" si="91"/>
        <v>15242</v>
      </c>
      <c r="U416" s="164">
        <f t="shared" si="91"/>
        <v>16005</v>
      </c>
    </row>
    <row r="417" spans="1:21" ht="27" x14ac:dyDescent="0.3">
      <c r="B417" s="149" t="s">
        <v>424</v>
      </c>
      <c r="C417" s="176" t="s">
        <v>185</v>
      </c>
      <c r="D417" s="205">
        <v>11268</v>
      </c>
      <c r="E417" s="172">
        <v>11831</v>
      </c>
      <c r="F417" s="205">
        <v>12423</v>
      </c>
      <c r="G417" s="205">
        <v>13044</v>
      </c>
      <c r="H417" s="205">
        <v>13696</v>
      </c>
      <c r="I417" s="163"/>
      <c r="J417" s="14">
        <f t="shared" si="86"/>
        <v>3105.75</v>
      </c>
      <c r="K417" s="14">
        <f t="shared" si="87"/>
        <v>6211.5</v>
      </c>
      <c r="L417" s="14">
        <f t="shared" si="88"/>
        <v>9317.25</v>
      </c>
      <c r="O417" s="164">
        <f t="shared" si="89"/>
        <v>11831</v>
      </c>
      <c r="P417" s="14">
        <f t="shared" si="90"/>
        <v>3106</v>
      </c>
      <c r="Q417" s="14">
        <f t="shared" si="90"/>
        <v>6212</v>
      </c>
      <c r="R417" s="14">
        <f t="shared" si="90"/>
        <v>9317</v>
      </c>
      <c r="S417" s="164">
        <f t="shared" si="91"/>
        <v>12423</v>
      </c>
      <c r="T417" s="164">
        <f t="shared" si="91"/>
        <v>13044</v>
      </c>
      <c r="U417" s="164">
        <f t="shared" si="91"/>
        <v>13696</v>
      </c>
    </row>
    <row r="418" spans="1:21" x14ac:dyDescent="0.3">
      <c r="B418" s="149" t="s">
        <v>424</v>
      </c>
      <c r="C418" s="176" t="s">
        <v>186</v>
      </c>
      <c r="D418" s="205">
        <v>5833</v>
      </c>
      <c r="E418" s="172">
        <v>6138</v>
      </c>
      <c r="F418" s="205">
        <v>6460</v>
      </c>
      <c r="G418" s="205">
        <v>6798</v>
      </c>
      <c r="H418" s="205">
        <v>7154</v>
      </c>
      <c r="I418" s="163"/>
      <c r="J418" s="14">
        <f t="shared" si="86"/>
        <v>1615</v>
      </c>
      <c r="K418" s="14">
        <f t="shared" si="87"/>
        <v>3230</v>
      </c>
      <c r="L418" s="14">
        <f t="shared" si="88"/>
        <v>4845</v>
      </c>
      <c r="O418" s="164">
        <f t="shared" si="89"/>
        <v>6138</v>
      </c>
      <c r="P418" s="14">
        <f t="shared" si="90"/>
        <v>1615</v>
      </c>
      <c r="Q418" s="14">
        <f t="shared" si="90"/>
        <v>3230</v>
      </c>
      <c r="R418" s="14">
        <f t="shared" si="90"/>
        <v>4845</v>
      </c>
      <c r="S418" s="164">
        <f t="shared" si="91"/>
        <v>6460</v>
      </c>
      <c r="T418" s="164">
        <f t="shared" si="91"/>
        <v>6798</v>
      </c>
      <c r="U418" s="164">
        <f t="shared" si="91"/>
        <v>7154</v>
      </c>
    </row>
    <row r="419" spans="1:21" ht="27" x14ac:dyDescent="0.3">
      <c r="B419" s="149" t="s">
        <v>424</v>
      </c>
      <c r="C419" s="176" t="s">
        <v>187</v>
      </c>
      <c r="D419" s="205">
        <v>7334</v>
      </c>
      <c r="E419" s="172">
        <v>7687</v>
      </c>
      <c r="F419" s="205">
        <v>8057</v>
      </c>
      <c r="G419" s="205">
        <v>8444</v>
      </c>
      <c r="H419" s="205">
        <v>8851</v>
      </c>
      <c r="I419" s="163"/>
      <c r="J419" s="14">
        <f t="shared" si="86"/>
        <v>2014.25</v>
      </c>
      <c r="K419" s="14">
        <f t="shared" si="87"/>
        <v>4028.5</v>
      </c>
      <c r="L419" s="14">
        <f t="shared" si="88"/>
        <v>6042.75</v>
      </c>
      <c r="O419" s="164">
        <f t="shared" si="89"/>
        <v>7687</v>
      </c>
      <c r="P419" s="14">
        <f t="shared" si="90"/>
        <v>2014</v>
      </c>
      <c r="Q419" s="14">
        <f t="shared" si="90"/>
        <v>4029</v>
      </c>
      <c r="R419" s="14">
        <f t="shared" si="90"/>
        <v>6043</v>
      </c>
      <c r="S419" s="164">
        <f t="shared" si="91"/>
        <v>8057</v>
      </c>
      <c r="T419" s="164">
        <f t="shared" si="91"/>
        <v>8444</v>
      </c>
      <c r="U419" s="164">
        <f t="shared" si="91"/>
        <v>8851</v>
      </c>
    </row>
    <row r="420" spans="1:21" ht="27" x14ac:dyDescent="0.3">
      <c r="B420" s="149" t="s">
        <v>425</v>
      </c>
      <c r="C420" s="176" t="s">
        <v>467</v>
      </c>
      <c r="D420" s="205">
        <v>44.3</v>
      </c>
      <c r="E420" s="172">
        <v>44.4</v>
      </c>
      <c r="F420" s="205">
        <v>44.5</v>
      </c>
      <c r="G420" s="205">
        <v>44.6</v>
      </c>
      <c r="H420" s="205">
        <v>44.7</v>
      </c>
      <c r="I420" s="163"/>
      <c r="J420" s="14">
        <f>+F420/4</f>
        <v>11.125</v>
      </c>
      <c r="K420" s="14">
        <f>+F420/2</f>
        <v>22.25</v>
      </c>
      <c r="L420" s="14">
        <f>+F420/4*3</f>
        <v>33.375</v>
      </c>
      <c r="O420" s="164">
        <f>ROUND(E420,0)</f>
        <v>44</v>
      </c>
      <c r="P420" s="14">
        <f t="shared" si="90"/>
        <v>11</v>
      </c>
      <c r="Q420" s="14">
        <f t="shared" si="90"/>
        <v>22</v>
      </c>
      <c r="R420" s="14">
        <f t="shared" si="90"/>
        <v>33</v>
      </c>
      <c r="S420" s="164">
        <f t="shared" si="91"/>
        <v>45</v>
      </c>
      <c r="T420" s="164">
        <f t="shared" si="91"/>
        <v>45</v>
      </c>
      <c r="U420" s="164">
        <f t="shared" si="91"/>
        <v>45</v>
      </c>
    </row>
    <row r="421" spans="1:21" ht="27" x14ac:dyDescent="0.3">
      <c r="B421" s="149" t="s">
        <v>425</v>
      </c>
      <c r="C421" s="176" t="s">
        <v>468</v>
      </c>
      <c r="D421" s="205">
        <v>1.6</v>
      </c>
      <c r="E421" s="172">
        <v>1.5</v>
      </c>
      <c r="F421" s="205">
        <v>1.4</v>
      </c>
      <c r="G421" s="205">
        <v>1.3</v>
      </c>
      <c r="H421" s="205">
        <v>1.2</v>
      </c>
      <c r="I421" s="163"/>
      <c r="J421" s="14">
        <f>+F421/4</f>
        <v>0.35</v>
      </c>
      <c r="K421" s="14">
        <f>+F421/2</f>
        <v>0.7</v>
      </c>
      <c r="L421" s="14">
        <f>+F421/4*3</f>
        <v>1.0499999999999998</v>
      </c>
      <c r="O421" s="164">
        <f>ROUND(E421,0)</f>
        <v>2</v>
      </c>
      <c r="P421" s="14">
        <f t="shared" si="90"/>
        <v>0</v>
      </c>
      <c r="Q421" s="14">
        <f t="shared" si="90"/>
        <v>1</v>
      </c>
      <c r="R421" s="14">
        <f t="shared" si="90"/>
        <v>1</v>
      </c>
      <c r="S421" s="164">
        <f t="shared" si="91"/>
        <v>1</v>
      </c>
      <c r="T421" s="164">
        <f t="shared" si="91"/>
        <v>1</v>
      </c>
      <c r="U421" s="164">
        <f t="shared" si="91"/>
        <v>1</v>
      </c>
    </row>
    <row r="422" spans="1:21" ht="40.5" x14ac:dyDescent="0.3">
      <c r="B422" s="149" t="s">
        <v>424</v>
      </c>
      <c r="C422" s="176" t="s">
        <v>469</v>
      </c>
      <c r="D422" s="205">
        <v>539</v>
      </c>
      <c r="E422" s="205">
        <v>634</v>
      </c>
      <c r="F422" s="205">
        <v>747</v>
      </c>
      <c r="G422" s="205">
        <v>3246</v>
      </c>
      <c r="H422" s="205">
        <v>3820</v>
      </c>
      <c r="I422" s="163"/>
      <c r="J422" s="14">
        <f t="shared" si="86"/>
        <v>186.75</v>
      </c>
      <c r="K422" s="14">
        <f t="shared" si="87"/>
        <v>373.5</v>
      </c>
      <c r="L422" s="14">
        <f t="shared" si="88"/>
        <v>560.25</v>
      </c>
      <c r="O422" s="164">
        <f t="shared" si="89"/>
        <v>634</v>
      </c>
      <c r="P422" s="14">
        <f t="shared" si="90"/>
        <v>187</v>
      </c>
      <c r="Q422" s="14">
        <f t="shared" si="90"/>
        <v>374</v>
      </c>
      <c r="R422" s="14">
        <f t="shared" si="90"/>
        <v>560</v>
      </c>
      <c r="S422" s="164">
        <f t="shared" si="91"/>
        <v>747</v>
      </c>
      <c r="T422" s="164">
        <f t="shared" si="91"/>
        <v>3246</v>
      </c>
      <c r="U422" s="164">
        <f t="shared" si="91"/>
        <v>3820</v>
      </c>
    </row>
    <row r="423" spans="1:21" ht="27" x14ac:dyDescent="0.3">
      <c r="B423" s="149" t="s">
        <v>424</v>
      </c>
      <c r="C423" s="176" t="s">
        <v>512</v>
      </c>
      <c r="D423" s="205">
        <v>488</v>
      </c>
      <c r="E423" s="205">
        <v>574</v>
      </c>
      <c r="F423" s="205">
        <v>676</v>
      </c>
      <c r="G423" s="205">
        <v>9722</v>
      </c>
      <c r="H423" s="205">
        <v>3458</v>
      </c>
      <c r="I423" s="163"/>
      <c r="J423" s="14">
        <f t="shared" si="86"/>
        <v>169</v>
      </c>
      <c r="K423" s="14">
        <f t="shared" si="87"/>
        <v>338</v>
      </c>
      <c r="L423" s="14">
        <f t="shared" si="88"/>
        <v>507</v>
      </c>
      <c r="O423" s="164">
        <f t="shared" si="89"/>
        <v>574</v>
      </c>
      <c r="P423" s="14">
        <f t="shared" si="90"/>
        <v>169</v>
      </c>
      <c r="Q423" s="14">
        <f t="shared" si="90"/>
        <v>338</v>
      </c>
      <c r="R423" s="14">
        <f t="shared" si="90"/>
        <v>507</v>
      </c>
      <c r="S423" s="164">
        <f t="shared" si="91"/>
        <v>676</v>
      </c>
      <c r="T423" s="164">
        <f t="shared" si="91"/>
        <v>9722</v>
      </c>
      <c r="U423" s="164">
        <f t="shared" si="91"/>
        <v>3458</v>
      </c>
    </row>
    <row r="424" spans="1:21" ht="27" x14ac:dyDescent="0.3">
      <c r="B424" s="149" t="s">
        <v>424</v>
      </c>
      <c r="C424" s="176" t="s">
        <v>513</v>
      </c>
      <c r="D424" s="205">
        <v>254</v>
      </c>
      <c r="E424" s="205">
        <v>300</v>
      </c>
      <c r="F424" s="205">
        <v>353</v>
      </c>
      <c r="G424" s="205">
        <v>1539</v>
      </c>
      <c r="H424" s="205">
        <v>1815</v>
      </c>
      <c r="I424" s="163"/>
    </row>
    <row r="425" spans="1:21" ht="27" x14ac:dyDescent="0.3">
      <c r="B425" s="149" t="s">
        <v>424</v>
      </c>
      <c r="C425" s="176" t="s">
        <v>514</v>
      </c>
      <c r="D425" s="205">
        <v>285</v>
      </c>
      <c r="E425" s="205">
        <v>335</v>
      </c>
      <c r="F425" s="205">
        <v>393</v>
      </c>
      <c r="G425" s="205">
        <v>1706</v>
      </c>
      <c r="H425" s="205">
        <v>2004</v>
      </c>
      <c r="I425" s="163"/>
      <c r="J425" s="14">
        <f>+F425/4</f>
        <v>98.25</v>
      </c>
      <c r="K425" s="14">
        <f>+F425/2</f>
        <v>196.5</v>
      </c>
      <c r="L425" s="14">
        <f>+F425/4*3</f>
        <v>294.75</v>
      </c>
      <c r="O425" s="164">
        <f>ROUND(E425,0)</f>
        <v>335</v>
      </c>
      <c r="P425" s="14">
        <f t="shared" si="90"/>
        <v>98</v>
      </c>
      <c r="Q425" s="14">
        <f t="shared" si="90"/>
        <v>197</v>
      </c>
      <c r="R425" s="14">
        <f t="shared" si="90"/>
        <v>295</v>
      </c>
      <c r="S425" s="164">
        <f t="shared" si="91"/>
        <v>393</v>
      </c>
      <c r="T425" s="164">
        <f t="shared" si="91"/>
        <v>1706</v>
      </c>
      <c r="U425" s="164">
        <f t="shared" si="91"/>
        <v>2004</v>
      </c>
    </row>
    <row r="426" spans="1:21" ht="40.5" x14ac:dyDescent="0.3">
      <c r="B426" s="149" t="s">
        <v>425</v>
      </c>
      <c r="C426" s="176" t="s">
        <v>515</v>
      </c>
      <c r="D426" s="273">
        <v>47.1</v>
      </c>
      <c r="E426" s="273">
        <v>47.2</v>
      </c>
      <c r="F426" s="273">
        <v>47.3</v>
      </c>
      <c r="G426" s="273">
        <v>47.4</v>
      </c>
      <c r="H426" s="273">
        <v>47.5</v>
      </c>
      <c r="I426" s="163"/>
    </row>
    <row r="427" spans="1:21" ht="40.5" x14ac:dyDescent="0.3">
      <c r="B427" s="149" t="s">
        <v>425</v>
      </c>
      <c r="C427" s="176" t="s">
        <v>470</v>
      </c>
      <c r="D427" s="273">
        <v>3.9</v>
      </c>
      <c r="E427" s="273">
        <v>3.8</v>
      </c>
      <c r="F427" s="273">
        <v>3.7</v>
      </c>
      <c r="G427" s="273">
        <v>3.6</v>
      </c>
      <c r="H427" s="273">
        <v>3.5</v>
      </c>
      <c r="I427" s="163"/>
    </row>
    <row r="428" spans="1:21" x14ac:dyDescent="0.3">
      <c r="B428" s="153" t="s">
        <v>428</v>
      </c>
      <c r="C428" s="154"/>
      <c r="D428" s="44">
        <f>+Հ4!H519</f>
        <v>596975.91999999993</v>
      </c>
      <c r="E428" s="44">
        <f>+Հ4!I519</f>
        <v>543619.29999999993</v>
      </c>
      <c r="F428" s="44">
        <f>+Հ4!J519</f>
        <v>622029.90000000014</v>
      </c>
      <c r="G428" s="44">
        <f>+Հ4!K519</f>
        <v>624972.60000000009</v>
      </c>
      <c r="H428" s="44">
        <f>+Հ4!L519</f>
        <v>627403.80000000005</v>
      </c>
      <c r="I428" s="44"/>
    </row>
    <row r="431" spans="1:21" x14ac:dyDescent="0.3">
      <c r="B431" s="148" t="s">
        <v>409</v>
      </c>
      <c r="C431" s="149">
        <v>1080</v>
      </c>
      <c r="D431" s="239" t="s">
        <v>80</v>
      </c>
      <c r="E431" s="239"/>
      <c r="F431" s="239"/>
      <c r="G431" s="239"/>
      <c r="H431" s="239"/>
      <c r="I431" s="239"/>
    </row>
    <row r="432" spans="1:21" ht="27" customHeight="1" x14ac:dyDescent="0.3">
      <c r="A432" s="18"/>
      <c r="B432" s="148" t="s">
        <v>410</v>
      </c>
      <c r="C432" s="149">
        <v>11018</v>
      </c>
      <c r="D432" s="214" t="s">
        <v>411</v>
      </c>
      <c r="E432" s="254" t="s">
        <v>412</v>
      </c>
      <c r="F432" s="236" t="s">
        <v>413</v>
      </c>
      <c r="G432" s="239" t="s">
        <v>414</v>
      </c>
      <c r="H432" s="239" t="s">
        <v>415</v>
      </c>
      <c r="I432" s="257" t="s">
        <v>416</v>
      </c>
    </row>
    <row r="433" spans="2:11" ht="27" x14ac:dyDescent="0.3">
      <c r="B433" s="148" t="s">
        <v>25</v>
      </c>
      <c r="C433" s="149" t="s">
        <v>47</v>
      </c>
      <c r="D433" s="252"/>
      <c r="E433" s="255"/>
      <c r="F433" s="237"/>
      <c r="G433" s="239"/>
      <c r="H433" s="239"/>
      <c r="I433" s="257"/>
    </row>
    <row r="434" spans="2:11" ht="27" x14ac:dyDescent="0.3">
      <c r="B434" s="148" t="s">
        <v>417</v>
      </c>
      <c r="C434" s="149" t="s">
        <v>48</v>
      </c>
      <c r="D434" s="252"/>
      <c r="E434" s="255"/>
      <c r="F434" s="237"/>
      <c r="G434" s="239"/>
      <c r="H434" s="239"/>
      <c r="I434" s="257"/>
    </row>
    <row r="435" spans="2:11" ht="28.5" x14ac:dyDescent="0.3">
      <c r="B435" s="148" t="s">
        <v>419</v>
      </c>
      <c r="C435" s="149" t="s">
        <v>30</v>
      </c>
      <c r="D435" s="252"/>
      <c r="E435" s="255"/>
      <c r="F435" s="237"/>
      <c r="G435" s="239"/>
      <c r="H435" s="239"/>
      <c r="I435" s="257"/>
    </row>
    <row r="436" spans="2:11" ht="42.75" x14ac:dyDescent="0.3">
      <c r="B436" s="150" t="s">
        <v>420</v>
      </c>
      <c r="C436" s="149" t="s">
        <v>76</v>
      </c>
      <c r="D436" s="253"/>
      <c r="E436" s="256"/>
      <c r="F436" s="238"/>
      <c r="G436" s="236"/>
      <c r="H436" s="236"/>
      <c r="I436" s="258"/>
    </row>
    <row r="437" spans="2:11" x14ac:dyDescent="0.3">
      <c r="B437" s="259" t="s">
        <v>421</v>
      </c>
      <c r="C437" s="260"/>
      <c r="D437" s="261"/>
      <c r="E437" s="261"/>
      <c r="F437" s="261"/>
      <c r="G437" s="261"/>
      <c r="H437" s="261"/>
      <c r="I437" s="261"/>
    </row>
    <row r="438" spans="2:11" ht="42" x14ac:dyDescent="0.3">
      <c r="B438" s="138" t="s">
        <v>422</v>
      </c>
      <c r="C438" s="151" t="s">
        <v>423</v>
      </c>
      <c r="D438" s="251"/>
      <c r="E438" s="251"/>
      <c r="F438" s="251"/>
      <c r="G438" s="251"/>
      <c r="H438" s="251"/>
      <c r="I438" s="251"/>
    </row>
    <row r="439" spans="2:11" x14ac:dyDescent="0.3">
      <c r="B439" s="149" t="s">
        <v>424</v>
      </c>
      <c r="C439" s="149"/>
      <c r="D439" s="171"/>
      <c r="E439" s="172"/>
      <c r="F439" s="171"/>
      <c r="G439" s="171"/>
      <c r="H439" s="163"/>
      <c r="I439" s="163"/>
    </row>
    <row r="440" spans="2:11" x14ac:dyDescent="0.3">
      <c r="B440" s="153" t="s">
        <v>428</v>
      </c>
      <c r="C440" s="154"/>
      <c r="D440" s="44">
        <f>+Հ4!H553</f>
        <v>374906.04999999993</v>
      </c>
      <c r="E440" s="44">
        <f>+Հ4!I553</f>
        <v>336355.3</v>
      </c>
      <c r="F440" s="44">
        <f>+Հ4!J553</f>
        <v>370550.4</v>
      </c>
      <c r="G440" s="44">
        <f>+Հ4!K553</f>
        <v>364912.8</v>
      </c>
      <c r="H440" s="44">
        <f>+Հ4!L553</f>
        <v>368060.9</v>
      </c>
      <c r="I440" s="44"/>
      <c r="J440" s="14">
        <v>308301.5</v>
      </c>
      <c r="K440" s="14">
        <v>311165.8</v>
      </c>
    </row>
    <row r="443" spans="2:11" x14ac:dyDescent="0.3">
      <c r="B443" s="148" t="s">
        <v>409</v>
      </c>
      <c r="C443" s="149">
        <v>1080</v>
      </c>
      <c r="D443" s="239" t="s">
        <v>80</v>
      </c>
      <c r="E443" s="239"/>
      <c r="F443" s="239"/>
      <c r="G443" s="239"/>
      <c r="H443" s="239"/>
      <c r="I443" s="239"/>
    </row>
    <row r="444" spans="2:11" ht="27" customHeight="1" x14ac:dyDescent="0.3">
      <c r="B444" s="148" t="s">
        <v>410</v>
      </c>
      <c r="C444" s="149">
        <v>11019</v>
      </c>
      <c r="D444" s="214" t="s">
        <v>411</v>
      </c>
      <c r="E444" s="254" t="s">
        <v>412</v>
      </c>
      <c r="F444" s="236" t="s">
        <v>413</v>
      </c>
      <c r="G444" s="239" t="s">
        <v>414</v>
      </c>
      <c r="H444" s="239" t="s">
        <v>415</v>
      </c>
      <c r="I444" s="257" t="s">
        <v>416</v>
      </c>
    </row>
    <row r="445" spans="2:11" ht="40.5" x14ac:dyDescent="0.3">
      <c r="B445" s="148" t="s">
        <v>25</v>
      </c>
      <c r="C445" s="149" t="s">
        <v>49</v>
      </c>
      <c r="D445" s="252"/>
      <c r="E445" s="255"/>
      <c r="F445" s="237"/>
      <c r="G445" s="239"/>
      <c r="H445" s="239"/>
      <c r="I445" s="257"/>
    </row>
    <row r="446" spans="2:11" ht="67.5" x14ac:dyDescent="0.3">
      <c r="B446" s="148" t="s">
        <v>417</v>
      </c>
      <c r="C446" s="149" t="s">
        <v>429</v>
      </c>
      <c r="D446" s="252"/>
      <c r="E446" s="255"/>
      <c r="F446" s="237"/>
      <c r="G446" s="239"/>
      <c r="H446" s="239"/>
      <c r="I446" s="257"/>
    </row>
    <row r="447" spans="2:11" ht="28.5" x14ac:dyDescent="0.3">
      <c r="B447" s="148" t="s">
        <v>419</v>
      </c>
      <c r="C447" s="149" t="s">
        <v>30</v>
      </c>
      <c r="D447" s="252"/>
      <c r="E447" s="255"/>
      <c r="F447" s="237"/>
      <c r="G447" s="239"/>
      <c r="H447" s="239"/>
      <c r="I447" s="257"/>
    </row>
    <row r="448" spans="2:11" ht="42.75" x14ac:dyDescent="0.3">
      <c r="B448" s="150" t="s">
        <v>420</v>
      </c>
      <c r="C448" s="149" t="s">
        <v>76</v>
      </c>
      <c r="D448" s="253"/>
      <c r="E448" s="256"/>
      <c r="F448" s="238"/>
      <c r="G448" s="236"/>
      <c r="H448" s="236"/>
      <c r="I448" s="258"/>
    </row>
    <row r="449" spans="2:21" x14ac:dyDescent="0.3">
      <c r="B449" s="259" t="s">
        <v>421</v>
      </c>
      <c r="C449" s="260"/>
      <c r="D449" s="261"/>
      <c r="E449" s="261"/>
      <c r="F449" s="261"/>
      <c r="G449" s="261"/>
      <c r="H449" s="261"/>
      <c r="I449" s="261"/>
    </row>
    <row r="450" spans="2:21" ht="42" x14ac:dyDescent="0.3">
      <c r="B450" s="138" t="s">
        <v>422</v>
      </c>
      <c r="C450" s="151" t="s">
        <v>423</v>
      </c>
      <c r="D450" s="251"/>
      <c r="E450" s="251"/>
      <c r="F450" s="251"/>
      <c r="G450" s="251"/>
      <c r="H450" s="251"/>
      <c r="I450" s="251"/>
    </row>
    <row r="451" spans="2:21" ht="27" x14ac:dyDescent="0.3">
      <c r="B451" s="149" t="s">
        <v>424</v>
      </c>
      <c r="C451" s="176" t="s">
        <v>222</v>
      </c>
      <c r="D451" s="205">
        <v>489</v>
      </c>
      <c r="E451" s="172">
        <v>538</v>
      </c>
      <c r="F451" s="205">
        <v>592</v>
      </c>
      <c r="G451" s="205">
        <v>651</v>
      </c>
      <c r="H451" s="205">
        <v>716</v>
      </c>
      <c r="I451" s="163"/>
      <c r="J451" s="14">
        <f t="shared" ref="J451:J458" si="92">+F451/4</f>
        <v>148</v>
      </c>
      <c r="K451" s="14">
        <f t="shared" ref="K451:K458" si="93">+F451/2</f>
        <v>296</v>
      </c>
      <c r="L451" s="14">
        <f t="shared" ref="L451:L458" si="94">+F451/4*3</f>
        <v>444</v>
      </c>
      <c r="O451" s="164">
        <f t="shared" ref="O451:O458" si="95">ROUND(E451,0)</f>
        <v>538</v>
      </c>
      <c r="P451" s="14">
        <f t="shared" ref="P451:R460" si="96">ROUND(J451,0)</f>
        <v>148</v>
      </c>
      <c r="Q451" s="14">
        <f t="shared" si="96"/>
        <v>296</v>
      </c>
      <c r="R451" s="14">
        <f t="shared" si="96"/>
        <v>444</v>
      </c>
      <c r="S451" s="164">
        <f t="shared" ref="S451:U460" si="97">ROUND(F451,0)</f>
        <v>592</v>
      </c>
      <c r="T451" s="164">
        <f t="shared" si="97"/>
        <v>651</v>
      </c>
      <c r="U451" s="164">
        <f t="shared" si="97"/>
        <v>716</v>
      </c>
    </row>
    <row r="452" spans="2:21" ht="27" x14ac:dyDescent="0.3">
      <c r="B452" s="149" t="s">
        <v>424</v>
      </c>
      <c r="C452" s="176" t="s">
        <v>516</v>
      </c>
      <c r="D452" s="205">
        <v>480</v>
      </c>
      <c r="E452" s="172">
        <v>528</v>
      </c>
      <c r="F452" s="205">
        <v>581</v>
      </c>
      <c r="G452" s="205">
        <v>639</v>
      </c>
      <c r="H452" s="205">
        <v>703</v>
      </c>
      <c r="I452" s="163"/>
      <c r="J452" s="14">
        <f t="shared" si="92"/>
        <v>145.25</v>
      </c>
      <c r="K452" s="14">
        <f t="shared" si="93"/>
        <v>290.5</v>
      </c>
      <c r="L452" s="14">
        <f t="shared" si="94"/>
        <v>435.75</v>
      </c>
      <c r="O452" s="164">
        <f t="shared" si="95"/>
        <v>528</v>
      </c>
      <c r="P452" s="14">
        <f t="shared" si="96"/>
        <v>145</v>
      </c>
      <c r="Q452" s="14">
        <f t="shared" si="96"/>
        <v>291</v>
      </c>
      <c r="R452" s="14">
        <f t="shared" si="96"/>
        <v>436</v>
      </c>
      <c r="S452" s="164">
        <f t="shared" si="97"/>
        <v>581</v>
      </c>
      <c r="T452" s="164">
        <f t="shared" si="97"/>
        <v>639</v>
      </c>
      <c r="U452" s="164">
        <f t="shared" si="97"/>
        <v>703</v>
      </c>
    </row>
    <row r="453" spans="2:21" ht="27" x14ac:dyDescent="0.3">
      <c r="B453" s="149" t="s">
        <v>424</v>
      </c>
      <c r="C453" s="176" t="s">
        <v>517</v>
      </c>
      <c r="D453" s="205">
        <v>263</v>
      </c>
      <c r="E453" s="172">
        <v>290</v>
      </c>
      <c r="F453" s="205">
        <v>319</v>
      </c>
      <c r="G453" s="205">
        <v>352</v>
      </c>
      <c r="H453" s="205">
        <v>388</v>
      </c>
      <c r="I453" s="163"/>
      <c r="J453" s="14">
        <f t="shared" si="92"/>
        <v>79.75</v>
      </c>
      <c r="K453" s="14">
        <f t="shared" si="93"/>
        <v>159.5</v>
      </c>
      <c r="L453" s="14">
        <f t="shared" si="94"/>
        <v>239.25</v>
      </c>
      <c r="O453" s="164">
        <f t="shared" si="95"/>
        <v>290</v>
      </c>
      <c r="P453" s="14">
        <f t="shared" si="96"/>
        <v>80</v>
      </c>
      <c r="Q453" s="14">
        <f t="shared" si="96"/>
        <v>160</v>
      </c>
      <c r="R453" s="14">
        <f t="shared" si="96"/>
        <v>239</v>
      </c>
      <c r="S453" s="164">
        <f t="shared" si="97"/>
        <v>319</v>
      </c>
      <c r="T453" s="164">
        <f t="shared" si="97"/>
        <v>352</v>
      </c>
      <c r="U453" s="164">
        <f t="shared" si="97"/>
        <v>388</v>
      </c>
    </row>
    <row r="454" spans="2:21" ht="27" x14ac:dyDescent="0.3">
      <c r="B454" s="149" t="s">
        <v>424</v>
      </c>
      <c r="C454" s="176" t="s">
        <v>518</v>
      </c>
      <c r="D454" s="205">
        <v>226</v>
      </c>
      <c r="E454" s="172">
        <v>248</v>
      </c>
      <c r="F454" s="205">
        <v>272</v>
      </c>
      <c r="G454" s="205">
        <v>299</v>
      </c>
      <c r="H454" s="205">
        <v>328</v>
      </c>
      <c r="I454" s="163"/>
      <c r="J454" s="14">
        <f t="shared" si="92"/>
        <v>68</v>
      </c>
      <c r="K454" s="14">
        <f t="shared" si="93"/>
        <v>136</v>
      </c>
      <c r="L454" s="14">
        <f t="shared" si="94"/>
        <v>204</v>
      </c>
      <c r="O454" s="164">
        <f t="shared" si="95"/>
        <v>248</v>
      </c>
      <c r="P454" s="14">
        <f t="shared" si="96"/>
        <v>68</v>
      </c>
      <c r="Q454" s="14">
        <f t="shared" si="96"/>
        <v>136</v>
      </c>
      <c r="R454" s="14">
        <f t="shared" si="96"/>
        <v>204</v>
      </c>
      <c r="S454" s="164">
        <f t="shared" si="97"/>
        <v>272</v>
      </c>
      <c r="T454" s="164">
        <f t="shared" si="97"/>
        <v>299</v>
      </c>
      <c r="U454" s="164">
        <f t="shared" si="97"/>
        <v>328</v>
      </c>
    </row>
    <row r="455" spans="2:21" ht="27" x14ac:dyDescent="0.3">
      <c r="B455" s="149" t="s">
        <v>425</v>
      </c>
      <c r="C455" s="176" t="s">
        <v>519</v>
      </c>
      <c r="D455" s="205">
        <v>53.8</v>
      </c>
      <c r="E455" s="46">
        <v>53.9</v>
      </c>
      <c r="F455" s="205">
        <v>54</v>
      </c>
      <c r="G455" s="205">
        <v>54.1</v>
      </c>
      <c r="H455" s="205">
        <v>54.2</v>
      </c>
      <c r="I455" s="163"/>
      <c r="J455" s="14">
        <f>+F455/4</f>
        <v>13.5</v>
      </c>
      <c r="K455" s="14">
        <f>+F455/2</f>
        <v>27</v>
      </c>
      <c r="L455" s="14">
        <f>+F455/4*3</f>
        <v>40.5</v>
      </c>
      <c r="O455" s="164">
        <f>ROUND(E455,0)</f>
        <v>54</v>
      </c>
      <c r="P455" s="14">
        <f t="shared" si="96"/>
        <v>14</v>
      </c>
      <c r="Q455" s="14">
        <f t="shared" si="96"/>
        <v>27</v>
      </c>
      <c r="R455" s="14">
        <f t="shared" si="96"/>
        <v>41</v>
      </c>
      <c r="S455" s="164">
        <f t="shared" si="97"/>
        <v>54</v>
      </c>
      <c r="T455" s="164">
        <f t="shared" si="97"/>
        <v>54</v>
      </c>
      <c r="U455" s="164">
        <f t="shared" si="97"/>
        <v>54</v>
      </c>
    </row>
    <row r="456" spans="2:21" ht="40.5" x14ac:dyDescent="0.3">
      <c r="B456" s="149" t="s">
        <v>425</v>
      </c>
      <c r="C456" s="176" t="s">
        <v>471</v>
      </c>
      <c r="D456" s="205">
        <v>8.4</v>
      </c>
      <c r="E456" s="46">
        <v>8.3000000000000007</v>
      </c>
      <c r="F456" s="205">
        <v>8.1999999999999993</v>
      </c>
      <c r="G456" s="205">
        <v>8.1</v>
      </c>
      <c r="H456" s="205">
        <v>8</v>
      </c>
      <c r="I456" s="163"/>
      <c r="J456" s="14">
        <f>+F456/4</f>
        <v>2.0499999999999998</v>
      </c>
      <c r="K456" s="14">
        <f>+F456/2</f>
        <v>4.0999999999999996</v>
      </c>
      <c r="L456" s="14">
        <f>+F456/4*3</f>
        <v>6.1499999999999995</v>
      </c>
      <c r="O456" s="164">
        <f>ROUND(E456,0)</f>
        <v>8</v>
      </c>
      <c r="P456" s="14">
        <f t="shared" si="96"/>
        <v>2</v>
      </c>
      <c r="Q456" s="14">
        <f t="shared" si="96"/>
        <v>4</v>
      </c>
      <c r="R456" s="14">
        <f t="shared" si="96"/>
        <v>6</v>
      </c>
      <c r="S456" s="164">
        <f t="shared" si="97"/>
        <v>8</v>
      </c>
      <c r="T456" s="164">
        <f t="shared" si="97"/>
        <v>8</v>
      </c>
      <c r="U456" s="164">
        <f t="shared" si="97"/>
        <v>8</v>
      </c>
    </row>
    <row r="457" spans="2:21" ht="27" x14ac:dyDescent="0.3">
      <c r="B457" s="149" t="s">
        <v>424</v>
      </c>
      <c r="C457" s="176" t="s">
        <v>224</v>
      </c>
      <c r="D457" s="205">
        <v>772</v>
      </c>
      <c r="E457" s="172">
        <v>849</v>
      </c>
      <c r="F457" s="205">
        <v>934</v>
      </c>
      <c r="G457" s="205">
        <v>1028</v>
      </c>
      <c r="H457" s="205">
        <v>1130</v>
      </c>
      <c r="I457" s="163"/>
      <c r="J457" s="14">
        <f t="shared" si="92"/>
        <v>233.5</v>
      </c>
      <c r="K457" s="14">
        <f t="shared" si="93"/>
        <v>467</v>
      </c>
      <c r="L457" s="14">
        <f t="shared" si="94"/>
        <v>700.5</v>
      </c>
      <c r="O457" s="164">
        <f t="shared" si="95"/>
        <v>849</v>
      </c>
      <c r="P457" s="14">
        <f t="shared" si="96"/>
        <v>234</v>
      </c>
      <c r="Q457" s="14">
        <f t="shared" si="96"/>
        <v>467</v>
      </c>
      <c r="R457" s="14">
        <f t="shared" si="96"/>
        <v>701</v>
      </c>
      <c r="S457" s="164">
        <f t="shared" si="97"/>
        <v>934</v>
      </c>
      <c r="T457" s="164">
        <f t="shared" si="97"/>
        <v>1028</v>
      </c>
      <c r="U457" s="164">
        <f t="shared" si="97"/>
        <v>1130</v>
      </c>
    </row>
    <row r="458" spans="2:21" ht="27" x14ac:dyDescent="0.3">
      <c r="B458" s="149" t="s">
        <v>424</v>
      </c>
      <c r="C458" s="176" t="s">
        <v>520</v>
      </c>
      <c r="D458" s="205">
        <v>772</v>
      </c>
      <c r="E458" s="172">
        <v>849</v>
      </c>
      <c r="F458" s="205">
        <v>934</v>
      </c>
      <c r="G458" s="205">
        <v>1028</v>
      </c>
      <c r="H458" s="205">
        <v>1130</v>
      </c>
      <c r="I458" s="163"/>
      <c r="J458" s="14">
        <f t="shared" si="92"/>
        <v>233.5</v>
      </c>
      <c r="K458" s="14">
        <f t="shared" si="93"/>
        <v>467</v>
      </c>
      <c r="L458" s="14">
        <f t="shared" si="94"/>
        <v>700.5</v>
      </c>
      <c r="O458" s="164">
        <f t="shared" si="95"/>
        <v>849</v>
      </c>
      <c r="P458" s="14">
        <f t="shared" si="96"/>
        <v>234</v>
      </c>
      <c r="Q458" s="14">
        <f t="shared" si="96"/>
        <v>467</v>
      </c>
      <c r="R458" s="14">
        <f t="shared" si="96"/>
        <v>701</v>
      </c>
      <c r="S458" s="164">
        <f t="shared" si="97"/>
        <v>934</v>
      </c>
      <c r="T458" s="164">
        <f t="shared" si="97"/>
        <v>1028</v>
      </c>
      <c r="U458" s="164">
        <f t="shared" si="97"/>
        <v>1130</v>
      </c>
    </row>
    <row r="459" spans="2:21" ht="27" x14ac:dyDescent="0.3">
      <c r="B459" s="149" t="s">
        <v>424</v>
      </c>
      <c r="C459" s="176" t="s">
        <v>523</v>
      </c>
      <c r="D459" s="205">
        <v>262</v>
      </c>
      <c r="E459" s="172">
        <v>289</v>
      </c>
      <c r="F459" s="205">
        <v>319</v>
      </c>
      <c r="G459" s="205">
        <v>352</v>
      </c>
      <c r="H459" s="205">
        <v>388</v>
      </c>
      <c r="I459" s="163"/>
    </row>
    <row r="460" spans="2:21" ht="27" x14ac:dyDescent="0.3">
      <c r="B460" s="149" t="s">
        <v>424</v>
      </c>
      <c r="C460" s="176" t="s">
        <v>521</v>
      </c>
      <c r="D460" s="205">
        <v>510</v>
      </c>
      <c r="E460" s="172">
        <v>560</v>
      </c>
      <c r="F460" s="205">
        <v>615</v>
      </c>
      <c r="G460" s="205">
        <v>676</v>
      </c>
      <c r="H460" s="205">
        <v>742</v>
      </c>
      <c r="I460" s="163"/>
      <c r="J460" s="14">
        <f>+F460/4</f>
        <v>153.75</v>
      </c>
      <c r="K460" s="14">
        <f>+F460/2</f>
        <v>307.5</v>
      </c>
      <c r="L460" s="14">
        <f>+F460/4*3</f>
        <v>461.25</v>
      </c>
      <c r="O460" s="164">
        <f>ROUND(E460,0)</f>
        <v>560</v>
      </c>
      <c r="P460" s="14">
        <f t="shared" si="96"/>
        <v>154</v>
      </c>
      <c r="Q460" s="14">
        <f t="shared" si="96"/>
        <v>308</v>
      </c>
      <c r="R460" s="14">
        <f t="shared" si="96"/>
        <v>461</v>
      </c>
      <c r="S460" s="164">
        <f t="shared" si="97"/>
        <v>615</v>
      </c>
      <c r="T460" s="164">
        <f t="shared" si="97"/>
        <v>676</v>
      </c>
      <c r="U460" s="164">
        <f t="shared" si="97"/>
        <v>742</v>
      </c>
    </row>
    <row r="461" spans="2:21" ht="27" x14ac:dyDescent="0.3">
      <c r="B461" s="149" t="s">
        <v>425</v>
      </c>
      <c r="C461" s="176" t="s">
        <v>522</v>
      </c>
      <c r="D461" s="273">
        <v>33.9</v>
      </c>
      <c r="E461" s="46">
        <v>34</v>
      </c>
      <c r="F461" s="205">
        <v>34.1</v>
      </c>
      <c r="G461" s="205">
        <v>34.200000000000003</v>
      </c>
      <c r="H461" s="205">
        <v>34.299999999999997</v>
      </c>
      <c r="I461" s="163"/>
    </row>
    <row r="462" spans="2:21" ht="40.5" x14ac:dyDescent="0.3">
      <c r="B462" s="149" t="s">
        <v>425</v>
      </c>
      <c r="C462" s="176" t="s">
        <v>472</v>
      </c>
      <c r="D462" s="205">
        <v>15.3</v>
      </c>
      <c r="E462" s="46">
        <v>15.2</v>
      </c>
      <c r="F462" s="205">
        <v>15.1</v>
      </c>
      <c r="G462" s="205">
        <v>15</v>
      </c>
      <c r="H462" s="205">
        <v>14.9</v>
      </c>
      <c r="I462" s="163"/>
    </row>
    <row r="463" spans="2:21" x14ac:dyDescent="0.3">
      <c r="B463" s="149" t="s">
        <v>424</v>
      </c>
      <c r="C463" s="176" t="s">
        <v>176</v>
      </c>
      <c r="D463" s="205">
        <v>2348</v>
      </c>
      <c r="E463" s="172">
        <v>2583</v>
      </c>
      <c r="F463" s="205">
        <v>2841</v>
      </c>
      <c r="G463" s="205">
        <v>3125</v>
      </c>
      <c r="H463" s="205">
        <v>3438</v>
      </c>
      <c r="I463" s="163"/>
    </row>
    <row r="464" spans="2:21" ht="27" x14ac:dyDescent="0.3">
      <c r="B464" s="149" t="s">
        <v>424</v>
      </c>
      <c r="C464" s="176" t="s">
        <v>177</v>
      </c>
      <c r="D464" s="205">
        <v>1958</v>
      </c>
      <c r="E464" s="172">
        <v>2154</v>
      </c>
      <c r="F464" s="205">
        <v>2369</v>
      </c>
      <c r="G464" s="205">
        <v>2606</v>
      </c>
      <c r="H464" s="205">
        <v>2867</v>
      </c>
      <c r="I464" s="163"/>
    </row>
    <row r="465" spans="2:21" ht="27" x14ac:dyDescent="0.3">
      <c r="B465" s="149" t="s">
        <v>424</v>
      </c>
      <c r="C465" s="176" t="s">
        <v>178</v>
      </c>
      <c r="D465" s="205">
        <v>2315</v>
      </c>
      <c r="E465" s="172">
        <v>2549</v>
      </c>
      <c r="F465" s="205">
        <v>2807</v>
      </c>
      <c r="G465" s="205">
        <v>3091</v>
      </c>
      <c r="H465" s="205">
        <v>3403</v>
      </c>
      <c r="I465" s="163"/>
    </row>
    <row r="466" spans="2:21" ht="27" x14ac:dyDescent="0.3">
      <c r="B466" s="149" t="s">
        <v>424</v>
      </c>
      <c r="C466" s="176" t="s">
        <v>179</v>
      </c>
      <c r="D466" s="205">
        <v>33</v>
      </c>
      <c r="E466" s="172">
        <v>34</v>
      </c>
      <c r="F466" s="205">
        <v>34</v>
      </c>
      <c r="G466" s="205">
        <v>35</v>
      </c>
      <c r="H466" s="205">
        <v>35</v>
      </c>
      <c r="I466" s="163"/>
    </row>
    <row r="467" spans="2:21" ht="27" x14ac:dyDescent="0.3">
      <c r="B467" s="149" t="s">
        <v>425</v>
      </c>
      <c r="C467" s="176" t="s">
        <v>456</v>
      </c>
      <c r="D467" s="205">
        <v>98.6</v>
      </c>
      <c r="E467" s="46">
        <v>98.7</v>
      </c>
      <c r="F467" s="205">
        <v>98.8</v>
      </c>
      <c r="G467" s="205">
        <v>98.9</v>
      </c>
      <c r="H467" s="205">
        <v>99</v>
      </c>
      <c r="I467" s="163"/>
    </row>
    <row r="468" spans="2:21" ht="27" x14ac:dyDescent="0.3">
      <c r="B468" s="149" t="s">
        <v>425</v>
      </c>
      <c r="C468" s="176" t="s">
        <v>457</v>
      </c>
      <c r="D468" s="205">
        <v>4.0999999999999996</v>
      </c>
      <c r="E468" s="46">
        <v>4</v>
      </c>
      <c r="F468" s="205">
        <v>3.9</v>
      </c>
      <c r="G468" s="205">
        <v>3.8</v>
      </c>
      <c r="H468" s="205">
        <v>3.7</v>
      </c>
      <c r="I468" s="163"/>
    </row>
    <row r="469" spans="2:21" x14ac:dyDescent="0.3">
      <c r="B469" s="153" t="s">
        <v>428</v>
      </c>
      <c r="C469" s="154"/>
      <c r="D469" s="44">
        <f>+Հ4!H588</f>
        <v>582136.7799999998</v>
      </c>
      <c r="E469" s="44">
        <f>+Հ4!I588</f>
        <v>545285.69999999995</v>
      </c>
      <c r="F469" s="44">
        <f>+Հ4!J588</f>
        <v>626983</v>
      </c>
      <c r="G469" s="44">
        <f>+Հ4!K588</f>
        <v>633262.19999999995</v>
      </c>
      <c r="H469" s="44">
        <f>+Հ4!L588</f>
        <v>640592.80000000005</v>
      </c>
      <c r="I469" s="44"/>
    </row>
    <row r="472" spans="2:21" x14ac:dyDescent="0.3">
      <c r="B472" s="148" t="s">
        <v>409</v>
      </c>
      <c r="C472" s="149">
        <v>1080</v>
      </c>
      <c r="D472" s="239" t="s">
        <v>80</v>
      </c>
      <c r="E472" s="239"/>
      <c r="F472" s="239"/>
      <c r="G472" s="239"/>
      <c r="H472" s="239"/>
      <c r="I472" s="239"/>
    </row>
    <row r="473" spans="2:21" ht="27" customHeight="1" x14ac:dyDescent="0.3">
      <c r="B473" s="148" t="s">
        <v>410</v>
      </c>
      <c r="C473" s="149">
        <v>11020</v>
      </c>
      <c r="D473" s="214" t="s">
        <v>411</v>
      </c>
      <c r="E473" s="254" t="s">
        <v>412</v>
      </c>
      <c r="F473" s="236" t="s">
        <v>413</v>
      </c>
      <c r="G473" s="239" t="s">
        <v>414</v>
      </c>
      <c r="H473" s="239" t="s">
        <v>415</v>
      </c>
      <c r="I473" s="257" t="s">
        <v>416</v>
      </c>
    </row>
    <row r="474" spans="2:21" ht="54" x14ac:dyDescent="0.3">
      <c r="B474" s="148" t="s">
        <v>25</v>
      </c>
      <c r="C474" s="34" t="s">
        <v>149</v>
      </c>
      <c r="D474" s="252"/>
      <c r="E474" s="255"/>
      <c r="F474" s="237"/>
      <c r="G474" s="239"/>
      <c r="H474" s="239"/>
      <c r="I474" s="257"/>
    </row>
    <row r="475" spans="2:21" ht="67.5" x14ac:dyDescent="0.3">
      <c r="B475" s="148" t="s">
        <v>417</v>
      </c>
      <c r="C475" s="149" t="s">
        <v>429</v>
      </c>
      <c r="D475" s="252"/>
      <c r="E475" s="255"/>
      <c r="F475" s="237"/>
      <c r="G475" s="239"/>
      <c r="H475" s="239"/>
      <c r="I475" s="257"/>
    </row>
    <row r="476" spans="2:21" ht="28.5" x14ac:dyDescent="0.3">
      <c r="B476" s="148" t="s">
        <v>419</v>
      </c>
      <c r="C476" s="149" t="s">
        <v>30</v>
      </c>
      <c r="D476" s="252"/>
      <c r="E476" s="255"/>
      <c r="F476" s="237"/>
      <c r="G476" s="239"/>
      <c r="H476" s="239"/>
      <c r="I476" s="257"/>
    </row>
    <row r="477" spans="2:21" ht="42.75" x14ac:dyDescent="0.3">
      <c r="B477" s="150" t="s">
        <v>420</v>
      </c>
      <c r="C477" s="149" t="s">
        <v>76</v>
      </c>
      <c r="D477" s="253"/>
      <c r="E477" s="256"/>
      <c r="F477" s="238"/>
      <c r="G477" s="236"/>
      <c r="H477" s="236"/>
      <c r="I477" s="258"/>
    </row>
    <row r="478" spans="2:21" x14ac:dyDescent="0.3">
      <c r="B478" s="259" t="s">
        <v>421</v>
      </c>
      <c r="C478" s="260"/>
      <c r="D478" s="261"/>
      <c r="E478" s="261"/>
      <c r="F478" s="261"/>
      <c r="G478" s="261"/>
      <c r="H478" s="261"/>
      <c r="I478" s="261"/>
    </row>
    <row r="479" spans="2:21" ht="42" x14ac:dyDescent="0.3">
      <c r="B479" s="138" t="s">
        <v>422</v>
      </c>
      <c r="C479" s="151" t="s">
        <v>423</v>
      </c>
      <c r="D479" s="251"/>
      <c r="E479" s="251"/>
      <c r="F479" s="251"/>
      <c r="G479" s="251"/>
      <c r="H479" s="251"/>
      <c r="I479" s="251"/>
    </row>
    <row r="480" spans="2:21" ht="27" x14ac:dyDescent="0.3">
      <c r="B480" s="169" t="s">
        <v>424</v>
      </c>
      <c r="C480" s="271" t="s">
        <v>251</v>
      </c>
      <c r="D480" s="172">
        <v>163</v>
      </c>
      <c r="E480" s="172">
        <v>196</v>
      </c>
      <c r="F480" s="172">
        <v>215</v>
      </c>
      <c r="G480" s="172">
        <v>237</v>
      </c>
      <c r="H480" s="172">
        <v>260</v>
      </c>
      <c r="I480" s="163"/>
      <c r="J480" s="14">
        <f>+F480/4</f>
        <v>53.75</v>
      </c>
      <c r="K480" s="14">
        <f>+F480/2</f>
        <v>107.5</v>
      </c>
      <c r="L480" s="14">
        <f>+F480/4*3</f>
        <v>161.25</v>
      </c>
      <c r="O480" s="164">
        <f>ROUND(E480,0)</f>
        <v>196</v>
      </c>
      <c r="P480" s="14">
        <f t="shared" ref="P480:R490" si="98">ROUND(J480,0)</f>
        <v>54</v>
      </c>
      <c r="Q480" s="14">
        <f t="shared" si="98"/>
        <v>108</v>
      </c>
      <c r="R480" s="14">
        <f t="shared" si="98"/>
        <v>161</v>
      </c>
      <c r="S480" s="164">
        <f t="shared" ref="S480:U490" si="99">ROUND(F480,0)</f>
        <v>215</v>
      </c>
      <c r="T480" s="164">
        <f t="shared" si="99"/>
        <v>237</v>
      </c>
      <c r="U480" s="164">
        <f t="shared" si="99"/>
        <v>260</v>
      </c>
    </row>
    <row r="481" spans="1:21" ht="27" x14ac:dyDescent="0.3">
      <c r="B481" s="169" t="s">
        <v>424</v>
      </c>
      <c r="C481" s="271" t="s">
        <v>252</v>
      </c>
      <c r="D481" s="172">
        <v>104</v>
      </c>
      <c r="E481" s="172">
        <v>125</v>
      </c>
      <c r="F481" s="172">
        <v>137</v>
      </c>
      <c r="G481" s="172">
        <v>151</v>
      </c>
      <c r="H481" s="172">
        <v>166</v>
      </c>
      <c r="I481" s="163"/>
      <c r="J481" s="14">
        <f>+F481/4</f>
        <v>34.25</v>
      </c>
      <c r="K481" s="14">
        <f>+F481/2</f>
        <v>68.5</v>
      </c>
      <c r="L481" s="14">
        <f>+F481/4*3</f>
        <v>102.75</v>
      </c>
      <c r="O481" s="164">
        <f>ROUND(E481,0)</f>
        <v>125</v>
      </c>
      <c r="P481" s="14">
        <f t="shared" si="98"/>
        <v>34</v>
      </c>
      <c r="Q481" s="14">
        <f t="shared" si="98"/>
        <v>69</v>
      </c>
      <c r="R481" s="14">
        <f t="shared" si="98"/>
        <v>103</v>
      </c>
      <c r="S481" s="164">
        <f t="shared" si="99"/>
        <v>137</v>
      </c>
      <c r="T481" s="164">
        <f t="shared" si="99"/>
        <v>151</v>
      </c>
      <c r="U481" s="164">
        <f t="shared" si="99"/>
        <v>166</v>
      </c>
    </row>
    <row r="482" spans="1:21" ht="27" x14ac:dyDescent="0.3">
      <c r="B482" s="169" t="s">
        <v>424</v>
      </c>
      <c r="C482" s="271" t="s">
        <v>253</v>
      </c>
      <c r="D482" s="46">
        <v>79</v>
      </c>
      <c r="E482" s="46">
        <v>95</v>
      </c>
      <c r="F482" s="46">
        <v>105</v>
      </c>
      <c r="G482" s="46">
        <v>115</v>
      </c>
      <c r="H482" s="46">
        <v>127</v>
      </c>
      <c r="I482" s="163"/>
      <c r="J482" s="14">
        <f>+F482/4</f>
        <v>26.25</v>
      </c>
      <c r="K482" s="14">
        <f>+F482/2</f>
        <v>52.5</v>
      </c>
      <c r="L482" s="14">
        <f>+F482/4*3</f>
        <v>78.75</v>
      </c>
      <c r="O482" s="164">
        <f>ROUND(E482,0)</f>
        <v>95</v>
      </c>
      <c r="P482" s="14">
        <f t="shared" si="98"/>
        <v>26</v>
      </c>
      <c r="Q482" s="14">
        <f t="shared" si="98"/>
        <v>53</v>
      </c>
      <c r="R482" s="14">
        <f t="shared" si="98"/>
        <v>79</v>
      </c>
      <c r="S482" s="164">
        <f t="shared" si="99"/>
        <v>105</v>
      </c>
      <c r="T482" s="164">
        <f t="shared" si="99"/>
        <v>115</v>
      </c>
      <c r="U482" s="164">
        <f t="shared" si="99"/>
        <v>127</v>
      </c>
    </row>
    <row r="483" spans="1:21" ht="27" x14ac:dyDescent="0.3">
      <c r="B483" s="169" t="s">
        <v>424</v>
      </c>
      <c r="C483" s="271" t="s">
        <v>254</v>
      </c>
      <c r="D483" s="172">
        <v>25</v>
      </c>
      <c r="E483" s="172">
        <v>30</v>
      </c>
      <c r="F483" s="172">
        <v>33</v>
      </c>
      <c r="G483" s="172">
        <v>36</v>
      </c>
      <c r="H483" s="172">
        <v>39</v>
      </c>
      <c r="I483" s="163"/>
    </row>
    <row r="484" spans="1:21" ht="54" x14ac:dyDescent="0.3">
      <c r="B484" s="169" t="s">
        <v>425</v>
      </c>
      <c r="C484" s="271" t="s">
        <v>473</v>
      </c>
      <c r="D484" s="46">
        <v>76</v>
      </c>
      <c r="E484" s="172">
        <v>76.099999999999994</v>
      </c>
      <c r="F484" s="46">
        <v>76.2</v>
      </c>
      <c r="G484" s="46">
        <v>76.3</v>
      </c>
      <c r="H484" s="46">
        <v>76.400000000000006</v>
      </c>
      <c r="I484" s="163"/>
      <c r="J484" s="14">
        <f>+F484/4</f>
        <v>19.05</v>
      </c>
      <c r="K484" s="14">
        <f>+F484/2</f>
        <v>38.1</v>
      </c>
      <c r="L484" s="14">
        <f>+F484/4*3</f>
        <v>57.150000000000006</v>
      </c>
      <c r="O484" s="164">
        <f>ROUND(E484,0)</f>
        <v>76</v>
      </c>
      <c r="P484" s="14">
        <f>ROUND(J484,0)</f>
        <v>19</v>
      </c>
      <c r="Q484" s="14">
        <f>ROUND(K484,0)</f>
        <v>38</v>
      </c>
      <c r="R484" s="14">
        <f>ROUND(L484,0)</f>
        <v>57</v>
      </c>
      <c r="S484" s="164">
        <f>ROUND(F484,0)</f>
        <v>76</v>
      </c>
      <c r="T484" s="164">
        <f>ROUND(G484,0)</f>
        <v>76</v>
      </c>
      <c r="U484" s="164">
        <f>ROUND(H484,0)</f>
        <v>76</v>
      </c>
    </row>
    <row r="485" spans="1:21" ht="40.5" x14ac:dyDescent="0.3">
      <c r="B485" s="169" t="s">
        <v>425</v>
      </c>
      <c r="C485" s="271" t="s">
        <v>255</v>
      </c>
      <c r="D485" s="46">
        <v>6.3</v>
      </c>
      <c r="E485" s="46">
        <v>6.2</v>
      </c>
      <c r="F485" s="46">
        <v>6.1</v>
      </c>
      <c r="G485" s="46">
        <v>6</v>
      </c>
      <c r="H485" s="46">
        <v>5.9</v>
      </c>
      <c r="I485" s="163"/>
    </row>
    <row r="486" spans="1:21" ht="27" x14ac:dyDescent="0.3">
      <c r="B486" s="169" t="s">
        <v>424</v>
      </c>
      <c r="C486" s="271" t="s">
        <v>216</v>
      </c>
      <c r="D486" s="172">
        <v>1283</v>
      </c>
      <c r="E486" s="172">
        <v>1540</v>
      </c>
      <c r="F486" s="172">
        <v>1694</v>
      </c>
      <c r="G486" s="172">
        <v>1863</v>
      </c>
      <c r="H486" s="172">
        <v>2049</v>
      </c>
      <c r="I486" s="163"/>
      <c r="J486" s="14">
        <f>+F486/4</f>
        <v>423.5</v>
      </c>
      <c r="K486" s="14">
        <f>+F486/2</f>
        <v>847</v>
      </c>
      <c r="L486" s="14">
        <f>+F486/4*3</f>
        <v>1270.5</v>
      </c>
      <c r="O486" s="164">
        <f>ROUND(E486,0)</f>
        <v>1540</v>
      </c>
      <c r="P486" s="14">
        <f t="shared" si="98"/>
        <v>424</v>
      </c>
      <c r="Q486" s="14">
        <f t="shared" si="98"/>
        <v>847</v>
      </c>
      <c r="R486" s="14">
        <f t="shared" si="98"/>
        <v>1271</v>
      </c>
      <c r="S486" s="164">
        <f t="shared" si="99"/>
        <v>1694</v>
      </c>
      <c r="T486" s="164">
        <f t="shared" si="99"/>
        <v>1863</v>
      </c>
      <c r="U486" s="164">
        <f t="shared" si="99"/>
        <v>2049</v>
      </c>
    </row>
    <row r="487" spans="1:21" ht="27" x14ac:dyDescent="0.3">
      <c r="B487" s="169" t="s">
        <v>424</v>
      </c>
      <c r="C487" s="271" t="s">
        <v>217</v>
      </c>
      <c r="D487" s="46">
        <v>976</v>
      </c>
      <c r="E487" s="172">
        <v>1171</v>
      </c>
      <c r="F487" s="46">
        <v>1288</v>
      </c>
      <c r="G487" s="46">
        <v>1417</v>
      </c>
      <c r="H487" s="46">
        <v>1559</v>
      </c>
      <c r="I487" s="163"/>
      <c r="J487" s="14">
        <f>+F487/4</f>
        <v>322</v>
      </c>
      <c r="K487" s="14">
        <f>+F487/2</f>
        <v>644</v>
      </c>
      <c r="L487" s="14">
        <f>+F487/4*3</f>
        <v>966</v>
      </c>
      <c r="O487" s="164">
        <f>ROUND(E487,0)</f>
        <v>1171</v>
      </c>
      <c r="P487" s="14">
        <f t="shared" si="98"/>
        <v>322</v>
      </c>
      <c r="Q487" s="14">
        <f t="shared" si="98"/>
        <v>644</v>
      </c>
      <c r="R487" s="14">
        <f t="shared" si="98"/>
        <v>966</v>
      </c>
      <c r="S487" s="164">
        <f t="shared" si="99"/>
        <v>1288</v>
      </c>
      <c r="T487" s="164">
        <f t="shared" si="99"/>
        <v>1417</v>
      </c>
      <c r="U487" s="164">
        <f t="shared" si="99"/>
        <v>1559</v>
      </c>
    </row>
    <row r="488" spans="1:21" ht="27" x14ac:dyDescent="0.3">
      <c r="B488" s="169" t="s">
        <v>424</v>
      </c>
      <c r="C488" s="271" t="s">
        <v>256</v>
      </c>
      <c r="D488" s="46">
        <v>914</v>
      </c>
      <c r="E488" s="46">
        <v>1098</v>
      </c>
      <c r="F488" s="46">
        <v>1209</v>
      </c>
      <c r="G488" s="46">
        <v>1331</v>
      </c>
      <c r="H488" s="46">
        <v>1466</v>
      </c>
      <c r="I488" s="163"/>
    </row>
    <row r="489" spans="1:21" ht="27" x14ac:dyDescent="0.3">
      <c r="B489" s="169" t="s">
        <v>424</v>
      </c>
      <c r="C489" s="271" t="s">
        <v>257</v>
      </c>
      <c r="D489" s="172">
        <v>62</v>
      </c>
      <c r="E489" s="172">
        <v>73</v>
      </c>
      <c r="F489" s="172">
        <v>79</v>
      </c>
      <c r="G489" s="172">
        <v>86</v>
      </c>
      <c r="H489" s="172">
        <v>93</v>
      </c>
      <c r="I489" s="163"/>
      <c r="J489" s="14">
        <f>+F489/4</f>
        <v>19.75</v>
      </c>
      <c r="K489" s="14">
        <f>+F489/2</f>
        <v>39.5</v>
      </c>
      <c r="L489" s="14">
        <f>+F489/4*3</f>
        <v>59.25</v>
      </c>
      <c r="O489" s="164">
        <f>ROUND(E489,0)</f>
        <v>73</v>
      </c>
      <c r="P489" s="14">
        <f t="shared" si="98"/>
        <v>20</v>
      </c>
      <c r="Q489" s="14">
        <f t="shared" si="98"/>
        <v>40</v>
      </c>
      <c r="R489" s="14">
        <f t="shared" si="98"/>
        <v>59</v>
      </c>
      <c r="S489" s="164">
        <f t="shared" si="99"/>
        <v>79</v>
      </c>
      <c r="T489" s="164">
        <f t="shared" si="99"/>
        <v>86</v>
      </c>
      <c r="U489" s="164">
        <f t="shared" si="99"/>
        <v>93</v>
      </c>
    </row>
    <row r="490" spans="1:21" ht="54" x14ac:dyDescent="0.3">
      <c r="B490" s="169" t="s">
        <v>425</v>
      </c>
      <c r="C490" s="271" t="s">
        <v>474</v>
      </c>
      <c r="D490" s="46">
        <v>93.6</v>
      </c>
      <c r="E490" s="46">
        <v>93.7</v>
      </c>
      <c r="F490" s="46">
        <v>93.8</v>
      </c>
      <c r="G490" s="46">
        <v>93.9</v>
      </c>
      <c r="H490" s="46">
        <v>94</v>
      </c>
      <c r="I490" s="163"/>
      <c r="J490" s="14">
        <f>+F490/4</f>
        <v>23.45</v>
      </c>
      <c r="K490" s="14">
        <f>+F490/2</f>
        <v>46.9</v>
      </c>
      <c r="L490" s="14">
        <f>+F490/4*3</f>
        <v>70.349999999999994</v>
      </c>
      <c r="O490" s="164">
        <f>ROUND(E490,0)</f>
        <v>94</v>
      </c>
      <c r="P490" s="14">
        <f t="shared" si="98"/>
        <v>23</v>
      </c>
      <c r="Q490" s="14">
        <f t="shared" si="98"/>
        <v>47</v>
      </c>
      <c r="R490" s="14">
        <f t="shared" si="98"/>
        <v>70</v>
      </c>
      <c r="S490" s="164">
        <f t="shared" si="99"/>
        <v>94</v>
      </c>
      <c r="T490" s="164">
        <f t="shared" si="99"/>
        <v>94</v>
      </c>
      <c r="U490" s="164">
        <f t="shared" si="99"/>
        <v>94</v>
      </c>
    </row>
    <row r="491" spans="1:21" ht="40.5" x14ac:dyDescent="0.3">
      <c r="B491" s="169" t="s">
        <v>425</v>
      </c>
      <c r="C491" s="271" t="s">
        <v>258</v>
      </c>
      <c r="D491" s="46">
        <v>2.4</v>
      </c>
      <c r="E491" s="46">
        <v>2.2999999999999998</v>
      </c>
      <c r="F491" s="46">
        <v>2.2000000000000002</v>
      </c>
      <c r="G491" s="46">
        <v>2.1</v>
      </c>
      <c r="H491" s="46">
        <v>2</v>
      </c>
      <c r="I491" s="163"/>
    </row>
    <row r="492" spans="1:21" x14ac:dyDescent="0.3">
      <c r="B492" s="153" t="s">
        <v>428</v>
      </c>
      <c r="C492" s="154"/>
      <c r="D492" s="44">
        <f>+Հ4!H622</f>
        <v>390069.88500000001</v>
      </c>
      <c r="E492" s="44">
        <f>+Հ4!I622</f>
        <v>409956.5</v>
      </c>
      <c r="F492" s="44">
        <f>+Հ4!J622</f>
        <v>429238.99199999997</v>
      </c>
      <c r="G492" s="44">
        <f>+Հ4!K622</f>
        <v>434447.19199999998</v>
      </c>
      <c r="H492" s="44">
        <f>+Հ4!L622</f>
        <v>439039.19199999998</v>
      </c>
      <c r="I492" s="44"/>
    </row>
    <row r="493" spans="1:21" s="12" customFormat="1" x14ac:dyDescent="0.3">
      <c r="A493" s="14"/>
      <c r="B493" s="173"/>
      <c r="C493" s="173"/>
      <c r="D493" s="174"/>
      <c r="E493" s="175"/>
      <c r="F493" s="174"/>
      <c r="G493" s="174"/>
      <c r="H493" s="174"/>
      <c r="I493" s="174"/>
    </row>
    <row r="494" spans="1:21" s="12" customFormat="1" x14ac:dyDescent="0.3">
      <c r="A494" s="14"/>
      <c r="B494" s="173"/>
      <c r="C494" s="173"/>
      <c r="D494" s="174"/>
      <c r="E494" s="175"/>
      <c r="F494" s="174"/>
      <c r="G494" s="174"/>
      <c r="H494" s="174"/>
      <c r="I494" s="174"/>
    </row>
    <row r="495" spans="1:21" x14ac:dyDescent="0.3">
      <c r="B495" s="148" t="s">
        <v>409</v>
      </c>
      <c r="C495" s="149">
        <v>1080</v>
      </c>
      <c r="D495" s="239" t="s">
        <v>80</v>
      </c>
      <c r="E495" s="239"/>
      <c r="F495" s="239"/>
      <c r="G495" s="239"/>
      <c r="H495" s="239"/>
      <c r="I495" s="239"/>
    </row>
    <row r="496" spans="1:21" ht="27" customHeight="1" x14ac:dyDescent="0.3">
      <c r="B496" s="148" t="s">
        <v>410</v>
      </c>
      <c r="C496" s="149">
        <v>11021</v>
      </c>
      <c r="D496" s="214" t="s">
        <v>411</v>
      </c>
      <c r="E496" s="254" t="s">
        <v>412</v>
      </c>
      <c r="F496" s="236" t="s">
        <v>413</v>
      </c>
      <c r="G496" s="239" t="s">
        <v>414</v>
      </c>
      <c r="H496" s="239" t="s">
        <v>415</v>
      </c>
      <c r="I496" s="257" t="s">
        <v>416</v>
      </c>
    </row>
    <row r="497" spans="1:9" ht="54" x14ac:dyDescent="0.3">
      <c r="B497" s="148" t="s">
        <v>25</v>
      </c>
      <c r="C497" s="149" t="s">
        <v>50</v>
      </c>
      <c r="D497" s="252"/>
      <c r="E497" s="255"/>
      <c r="F497" s="237"/>
      <c r="G497" s="239"/>
      <c r="H497" s="239"/>
      <c r="I497" s="257"/>
    </row>
    <row r="498" spans="1:9" ht="54" x14ac:dyDescent="0.3">
      <c r="B498" s="148" t="s">
        <v>417</v>
      </c>
      <c r="C498" s="149" t="s">
        <v>51</v>
      </c>
      <c r="D498" s="252"/>
      <c r="E498" s="255"/>
      <c r="F498" s="237"/>
      <c r="G498" s="239"/>
      <c r="H498" s="239"/>
      <c r="I498" s="257"/>
    </row>
    <row r="499" spans="1:9" ht="28.5" x14ac:dyDescent="0.3">
      <c r="B499" s="148" t="s">
        <v>419</v>
      </c>
      <c r="C499" s="149" t="s">
        <v>30</v>
      </c>
      <c r="D499" s="252"/>
      <c r="E499" s="255"/>
      <c r="F499" s="237"/>
      <c r="G499" s="239"/>
      <c r="H499" s="239"/>
      <c r="I499" s="257"/>
    </row>
    <row r="500" spans="1:9" ht="42.75" x14ac:dyDescent="0.3">
      <c r="B500" s="150" t="s">
        <v>420</v>
      </c>
      <c r="C500" s="176" t="s">
        <v>76</v>
      </c>
      <c r="D500" s="253"/>
      <c r="E500" s="256"/>
      <c r="F500" s="238"/>
      <c r="G500" s="236"/>
      <c r="H500" s="236"/>
      <c r="I500" s="258"/>
    </row>
    <row r="501" spans="1:9" x14ac:dyDescent="0.3">
      <c r="B501" s="259" t="s">
        <v>421</v>
      </c>
      <c r="C501" s="260"/>
      <c r="D501" s="261"/>
      <c r="E501" s="261"/>
      <c r="F501" s="261"/>
      <c r="G501" s="261"/>
      <c r="H501" s="261"/>
      <c r="I501" s="261"/>
    </row>
    <row r="502" spans="1:9" ht="42" x14ac:dyDescent="0.3">
      <c r="B502" s="138" t="s">
        <v>422</v>
      </c>
      <c r="C502" s="151" t="s">
        <v>423</v>
      </c>
      <c r="D502" s="251"/>
      <c r="E502" s="251"/>
      <c r="F502" s="251"/>
      <c r="G502" s="251"/>
      <c r="H502" s="251"/>
      <c r="I502" s="251"/>
    </row>
    <row r="503" spans="1:9" ht="27" x14ac:dyDescent="0.3">
      <c r="B503" s="149" t="s">
        <v>424</v>
      </c>
      <c r="C503" s="176" t="s">
        <v>83</v>
      </c>
      <c r="D503" s="205">
        <v>21</v>
      </c>
      <c r="E503" s="172">
        <v>150</v>
      </c>
      <c r="F503" s="205">
        <v>150</v>
      </c>
      <c r="G503" s="205">
        <v>150</v>
      </c>
      <c r="H503" s="205">
        <v>150</v>
      </c>
      <c r="I503" s="163"/>
    </row>
    <row r="504" spans="1:9" ht="27" x14ac:dyDescent="0.3">
      <c r="B504" s="149" t="s">
        <v>425</v>
      </c>
      <c r="C504" s="176" t="s">
        <v>84</v>
      </c>
      <c r="D504" s="205">
        <v>100</v>
      </c>
      <c r="E504" s="172" t="s">
        <v>475</v>
      </c>
      <c r="F504" s="205" t="s">
        <v>475</v>
      </c>
      <c r="G504" s="205" t="s">
        <v>475</v>
      </c>
      <c r="H504" s="205" t="s">
        <v>475</v>
      </c>
      <c r="I504" s="163"/>
    </row>
    <row r="505" spans="1:9" x14ac:dyDescent="0.3">
      <c r="B505" s="153" t="s">
        <v>428</v>
      </c>
      <c r="C505" s="154"/>
      <c r="D505" s="46">
        <f>+Հ4!H656</f>
        <v>827.4</v>
      </c>
      <c r="E505" s="46">
        <f>+Հ4!I656</f>
        <v>5910</v>
      </c>
      <c r="F505" s="46">
        <f>+Հ4!J656</f>
        <v>5910</v>
      </c>
      <c r="G505" s="46">
        <f>+Հ4!K656</f>
        <v>5910</v>
      </c>
      <c r="H505" s="46">
        <f>+Հ4!L656</f>
        <v>5910</v>
      </c>
      <c r="I505" s="44"/>
    </row>
    <row r="508" spans="1:9" x14ac:dyDescent="0.3">
      <c r="B508" s="148" t="s">
        <v>409</v>
      </c>
      <c r="C508" s="149">
        <v>1080</v>
      </c>
      <c r="D508" s="239" t="s">
        <v>80</v>
      </c>
      <c r="E508" s="239"/>
      <c r="F508" s="239"/>
      <c r="G508" s="239"/>
      <c r="H508" s="239"/>
      <c r="I508" s="239"/>
    </row>
    <row r="509" spans="1:9" ht="27" customHeight="1" x14ac:dyDescent="0.3">
      <c r="A509" s="18"/>
      <c r="B509" s="148" t="s">
        <v>410</v>
      </c>
      <c r="C509" s="149">
        <v>11022</v>
      </c>
      <c r="D509" s="214" t="s">
        <v>411</v>
      </c>
      <c r="E509" s="254" t="s">
        <v>412</v>
      </c>
      <c r="F509" s="236" t="s">
        <v>413</v>
      </c>
      <c r="G509" s="239" t="s">
        <v>414</v>
      </c>
      <c r="H509" s="239" t="s">
        <v>415</v>
      </c>
      <c r="I509" s="257" t="s">
        <v>416</v>
      </c>
    </row>
    <row r="510" spans="1:9" ht="67.5" x14ac:dyDescent="0.3">
      <c r="B510" s="148" t="s">
        <v>25</v>
      </c>
      <c r="C510" s="149" t="s">
        <v>162</v>
      </c>
      <c r="D510" s="252"/>
      <c r="E510" s="255"/>
      <c r="F510" s="237"/>
      <c r="G510" s="239"/>
      <c r="H510" s="239"/>
      <c r="I510" s="257"/>
    </row>
    <row r="511" spans="1:9" ht="67.5" x14ac:dyDescent="0.3">
      <c r="B511" s="148" t="s">
        <v>417</v>
      </c>
      <c r="C511" s="149" t="s">
        <v>429</v>
      </c>
      <c r="D511" s="252"/>
      <c r="E511" s="255"/>
      <c r="F511" s="237"/>
      <c r="G511" s="239"/>
      <c r="H511" s="239"/>
      <c r="I511" s="257"/>
    </row>
    <row r="512" spans="1:9" ht="28.5" x14ac:dyDescent="0.3">
      <c r="B512" s="148" t="s">
        <v>419</v>
      </c>
      <c r="C512" s="149" t="s">
        <v>30</v>
      </c>
      <c r="D512" s="252"/>
      <c r="E512" s="255"/>
      <c r="F512" s="237"/>
      <c r="G512" s="239"/>
      <c r="H512" s="239"/>
      <c r="I512" s="257"/>
    </row>
    <row r="513" spans="2:21" ht="42.75" x14ac:dyDescent="0.3">
      <c r="B513" s="150" t="s">
        <v>420</v>
      </c>
      <c r="C513" s="149" t="s">
        <v>476</v>
      </c>
      <c r="D513" s="253"/>
      <c r="E513" s="256"/>
      <c r="F513" s="238"/>
      <c r="G513" s="236"/>
      <c r="H513" s="236"/>
      <c r="I513" s="258"/>
    </row>
    <row r="514" spans="2:21" x14ac:dyDescent="0.3">
      <c r="B514" s="259" t="s">
        <v>421</v>
      </c>
      <c r="C514" s="260"/>
      <c r="D514" s="261"/>
      <c r="E514" s="261"/>
      <c r="F514" s="261"/>
      <c r="G514" s="261"/>
      <c r="H514" s="261"/>
      <c r="I514" s="261"/>
    </row>
    <row r="515" spans="2:21" ht="42" x14ac:dyDescent="0.3">
      <c r="B515" s="138" t="s">
        <v>422</v>
      </c>
      <c r="C515" s="151" t="s">
        <v>423</v>
      </c>
      <c r="D515" s="251"/>
      <c r="E515" s="251"/>
      <c r="F515" s="251"/>
      <c r="G515" s="251"/>
      <c r="H515" s="251"/>
      <c r="I515" s="251"/>
    </row>
    <row r="516" spans="2:21" ht="27" x14ac:dyDescent="0.3">
      <c r="B516" s="149" t="s">
        <v>424</v>
      </c>
      <c r="C516" s="149" t="s">
        <v>168</v>
      </c>
      <c r="D516" s="172">
        <v>42566</v>
      </c>
      <c r="E516" s="172">
        <v>29136</v>
      </c>
      <c r="F516" s="172">
        <v>30549</v>
      </c>
      <c r="G516" s="172">
        <v>35193</v>
      </c>
      <c r="H516" s="172">
        <v>41302</v>
      </c>
      <c r="I516" s="163"/>
      <c r="J516" s="14">
        <f>+F516/4</f>
        <v>7637.25</v>
      </c>
      <c r="K516" s="14">
        <f>+F516/2</f>
        <v>15274.5</v>
      </c>
      <c r="L516" s="14">
        <f>+F516/4*3</f>
        <v>22911.75</v>
      </c>
      <c r="O516" s="164">
        <f>ROUND(E516,0)</f>
        <v>29136</v>
      </c>
      <c r="P516" s="14">
        <f t="shared" ref="P516:R518" si="100">ROUND(J516,0)</f>
        <v>7637</v>
      </c>
      <c r="Q516" s="14">
        <f t="shared" si="100"/>
        <v>15275</v>
      </c>
      <c r="R516" s="14">
        <f t="shared" si="100"/>
        <v>22912</v>
      </c>
      <c r="S516" s="164">
        <f t="shared" ref="S516:U518" si="101">ROUND(F516,0)</f>
        <v>30549</v>
      </c>
      <c r="T516" s="164">
        <f t="shared" si="101"/>
        <v>35193</v>
      </c>
      <c r="U516" s="164">
        <f t="shared" si="101"/>
        <v>41302</v>
      </c>
    </row>
    <row r="517" spans="2:21" ht="27" x14ac:dyDescent="0.3">
      <c r="B517" s="149" t="s">
        <v>424</v>
      </c>
      <c r="C517" s="149" t="s">
        <v>169</v>
      </c>
      <c r="D517" s="172">
        <v>39373</v>
      </c>
      <c r="E517" s="172">
        <v>26950</v>
      </c>
      <c r="F517" s="172">
        <v>28258</v>
      </c>
      <c r="G517" s="172">
        <v>32553</v>
      </c>
      <c r="H517" s="172">
        <v>38204</v>
      </c>
      <c r="I517" s="163"/>
      <c r="J517" s="14">
        <f>+F517/4</f>
        <v>7064.5</v>
      </c>
      <c r="K517" s="14">
        <f>+F517/2</f>
        <v>14129</v>
      </c>
      <c r="L517" s="14">
        <f>+F517/4*3</f>
        <v>21193.5</v>
      </c>
      <c r="O517" s="164">
        <f>ROUND(E517,0)</f>
        <v>26950</v>
      </c>
      <c r="P517" s="14">
        <f t="shared" si="100"/>
        <v>7065</v>
      </c>
      <c r="Q517" s="14">
        <f t="shared" si="100"/>
        <v>14129</v>
      </c>
      <c r="R517" s="14">
        <f t="shared" si="100"/>
        <v>21194</v>
      </c>
      <c r="S517" s="164">
        <f t="shared" si="101"/>
        <v>28258</v>
      </c>
      <c r="T517" s="164">
        <f t="shared" si="101"/>
        <v>32553</v>
      </c>
      <c r="U517" s="164">
        <f t="shared" si="101"/>
        <v>38204</v>
      </c>
    </row>
    <row r="518" spans="2:21" x14ac:dyDescent="0.3">
      <c r="B518" s="149" t="s">
        <v>424</v>
      </c>
      <c r="C518" s="149" t="s">
        <v>170</v>
      </c>
      <c r="D518" s="172">
        <v>32947</v>
      </c>
      <c r="E518" s="172">
        <v>22581</v>
      </c>
      <c r="F518" s="172">
        <v>23707</v>
      </c>
      <c r="G518" s="172">
        <v>27346</v>
      </c>
      <c r="H518" s="172">
        <v>32134</v>
      </c>
      <c r="I518" s="163"/>
      <c r="J518" s="14">
        <f>+F518/4</f>
        <v>5926.75</v>
      </c>
      <c r="K518" s="14">
        <f>+F518/2</f>
        <v>11853.5</v>
      </c>
      <c r="L518" s="14">
        <f>+F518/4*3</f>
        <v>17780.25</v>
      </c>
      <c r="O518" s="164">
        <f>ROUND(E518,0)</f>
        <v>22581</v>
      </c>
      <c r="P518" s="14">
        <f t="shared" si="100"/>
        <v>5927</v>
      </c>
      <c r="Q518" s="14">
        <f t="shared" si="100"/>
        <v>11854</v>
      </c>
      <c r="R518" s="14">
        <f t="shared" si="100"/>
        <v>17780</v>
      </c>
      <c r="S518" s="164">
        <f t="shared" si="101"/>
        <v>23707</v>
      </c>
      <c r="T518" s="164">
        <f t="shared" si="101"/>
        <v>27346</v>
      </c>
      <c r="U518" s="164">
        <f t="shared" si="101"/>
        <v>32134</v>
      </c>
    </row>
    <row r="519" spans="2:21" ht="27" x14ac:dyDescent="0.3">
      <c r="B519" s="149" t="s">
        <v>424</v>
      </c>
      <c r="C519" s="149" t="s">
        <v>171</v>
      </c>
      <c r="D519" s="46">
        <v>9619</v>
      </c>
      <c r="E519" s="172">
        <v>6555</v>
      </c>
      <c r="F519" s="46">
        <v>6842</v>
      </c>
      <c r="G519" s="46">
        <v>7847</v>
      </c>
      <c r="H519" s="46">
        <v>9168</v>
      </c>
      <c r="I519" s="163"/>
    </row>
    <row r="520" spans="2:21" ht="27" x14ac:dyDescent="0.3">
      <c r="B520" s="149" t="s">
        <v>425</v>
      </c>
      <c r="C520" s="149" t="s">
        <v>452</v>
      </c>
      <c r="D520" s="46">
        <v>77.400000000000006</v>
      </c>
      <c r="E520" s="172">
        <v>77.5</v>
      </c>
      <c r="F520" s="46">
        <v>77.599999999999994</v>
      </c>
      <c r="G520" s="46">
        <v>77.7</v>
      </c>
      <c r="H520" s="46">
        <v>77.8</v>
      </c>
      <c r="I520" s="163"/>
    </row>
    <row r="521" spans="2:21" ht="27" x14ac:dyDescent="0.3">
      <c r="B521" s="149" t="s">
        <v>425</v>
      </c>
      <c r="C521" s="149" t="s">
        <v>453</v>
      </c>
      <c r="D521" s="46">
        <v>1.4</v>
      </c>
      <c r="E521" s="46">
        <v>1.3</v>
      </c>
      <c r="F521" s="46">
        <v>1.2</v>
      </c>
      <c r="G521" s="46">
        <v>1.1000000000000001</v>
      </c>
      <c r="H521" s="46">
        <v>1</v>
      </c>
      <c r="I521" s="163"/>
      <c r="J521" s="14">
        <f>+F521/4</f>
        <v>0.3</v>
      </c>
      <c r="K521" s="14">
        <f>+F521/2</f>
        <v>0.6</v>
      </c>
      <c r="L521" s="14">
        <f>+F521/4*3</f>
        <v>0.89999999999999991</v>
      </c>
      <c r="O521" s="164">
        <f>ROUND(E521,0)</f>
        <v>1</v>
      </c>
      <c r="P521" s="14">
        <f t="shared" ref="P521:R523" si="102">ROUND(J521,0)</f>
        <v>0</v>
      </c>
      <c r="Q521" s="14">
        <f t="shared" si="102"/>
        <v>1</v>
      </c>
      <c r="R521" s="14">
        <f t="shared" si="102"/>
        <v>1</v>
      </c>
      <c r="S521" s="164">
        <f t="shared" ref="S521:U523" si="103">ROUND(F521,0)</f>
        <v>1</v>
      </c>
      <c r="T521" s="164">
        <f t="shared" si="103"/>
        <v>1</v>
      </c>
      <c r="U521" s="164">
        <f t="shared" si="103"/>
        <v>1</v>
      </c>
    </row>
    <row r="522" spans="2:21" ht="27" x14ac:dyDescent="0.3">
      <c r="B522" s="149" t="s">
        <v>424</v>
      </c>
      <c r="C522" s="149" t="s">
        <v>180</v>
      </c>
      <c r="D522" s="46">
        <v>718</v>
      </c>
      <c r="E522" s="46">
        <v>718</v>
      </c>
      <c r="F522" s="46">
        <v>718</v>
      </c>
      <c r="G522" s="46">
        <v>718</v>
      </c>
      <c r="H522" s="46">
        <v>718</v>
      </c>
      <c r="I522" s="163"/>
      <c r="J522" s="14">
        <f>+F522/4</f>
        <v>179.5</v>
      </c>
      <c r="K522" s="14">
        <f>+F522/2</f>
        <v>359</v>
      </c>
      <c r="L522" s="14">
        <f>+F522/4*3</f>
        <v>538.5</v>
      </c>
      <c r="O522" s="164">
        <f>ROUND(E522,0)</f>
        <v>718</v>
      </c>
      <c r="P522" s="14">
        <f t="shared" si="102"/>
        <v>180</v>
      </c>
      <c r="Q522" s="14">
        <f t="shared" si="102"/>
        <v>359</v>
      </c>
      <c r="R522" s="14">
        <f t="shared" si="102"/>
        <v>539</v>
      </c>
      <c r="S522" s="164">
        <f t="shared" si="103"/>
        <v>718</v>
      </c>
      <c r="T522" s="164">
        <f t="shared" si="103"/>
        <v>718</v>
      </c>
      <c r="U522" s="164">
        <f t="shared" si="103"/>
        <v>718</v>
      </c>
    </row>
    <row r="523" spans="2:21" ht="27" x14ac:dyDescent="0.3">
      <c r="B523" s="149" t="s">
        <v>424</v>
      </c>
      <c r="C523" s="149" t="s">
        <v>181</v>
      </c>
      <c r="D523" s="172">
        <v>420</v>
      </c>
      <c r="E523" s="172">
        <v>420</v>
      </c>
      <c r="F523" s="172">
        <v>420</v>
      </c>
      <c r="G523" s="172">
        <v>420</v>
      </c>
      <c r="H523" s="172">
        <v>420</v>
      </c>
      <c r="I523" s="163"/>
      <c r="J523" s="14">
        <f>+F523/4</f>
        <v>105</v>
      </c>
      <c r="K523" s="14">
        <f>+F523/2</f>
        <v>210</v>
      </c>
      <c r="L523" s="14">
        <f>+F523/4*3</f>
        <v>315</v>
      </c>
      <c r="O523" s="164">
        <f>ROUND(E523,0)</f>
        <v>420</v>
      </c>
      <c r="P523" s="14">
        <f t="shared" si="102"/>
        <v>105</v>
      </c>
      <c r="Q523" s="14">
        <f t="shared" si="102"/>
        <v>210</v>
      </c>
      <c r="R523" s="14">
        <f t="shared" si="102"/>
        <v>315</v>
      </c>
      <c r="S523" s="164">
        <f t="shared" si="103"/>
        <v>420</v>
      </c>
      <c r="T523" s="164">
        <f t="shared" si="103"/>
        <v>420</v>
      </c>
      <c r="U523" s="164">
        <f t="shared" si="103"/>
        <v>420</v>
      </c>
    </row>
    <row r="524" spans="2:21" ht="27" x14ac:dyDescent="0.3">
      <c r="B524" s="149" t="s">
        <v>424</v>
      </c>
      <c r="C524" s="149" t="s">
        <v>182</v>
      </c>
      <c r="D524" s="46">
        <v>704</v>
      </c>
      <c r="E524" s="172">
        <v>718</v>
      </c>
      <c r="F524" s="46">
        <v>718</v>
      </c>
      <c r="G524" s="46">
        <v>718</v>
      </c>
      <c r="H524" s="46">
        <v>718</v>
      </c>
      <c r="I524" s="163"/>
    </row>
    <row r="525" spans="2:21" x14ac:dyDescent="0.3">
      <c r="B525" s="149" t="s">
        <v>424</v>
      </c>
      <c r="C525" s="149" t="s">
        <v>188</v>
      </c>
      <c r="D525" s="46">
        <v>528</v>
      </c>
      <c r="E525" s="46">
        <v>475</v>
      </c>
      <c r="F525" s="46">
        <v>428</v>
      </c>
      <c r="G525" s="46">
        <v>385</v>
      </c>
      <c r="H525" s="46">
        <v>346</v>
      </c>
      <c r="I525" s="163"/>
    </row>
    <row r="526" spans="2:21" ht="27" x14ac:dyDescent="0.3">
      <c r="B526" s="149" t="s">
        <v>424</v>
      </c>
      <c r="C526" s="149" t="s">
        <v>189</v>
      </c>
      <c r="D526" s="46">
        <v>475</v>
      </c>
      <c r="E526" s="46">
        <v>428</v>
      </c>
      <c r="F526" s="46">
        <v>385</v>
      </c>
      <c r="G526" s="46">
        <v>346</v>
      </c>
      <c r="H526" s="46">
        <v>312</v>
      </c>
      <c r="I526" s="163"/>
    </row>
    <row r="527" spans="2:21" x14ac:dyDescent="0.3">
      <c r="B527" s="149" t="s">
        <v>424</v>
      </c>
      <c r="C527" s="149" t="s">
        <v>190</v>
      </c>
      <c r="D527" s="46">
        <v>519</v>
      </c>
      <c r="E527" s="172">
        <v>468</v>
      </c>
      <c r="F527" s="46">
        <v>421</v>
      </c>
      <c r="G527" s="46">
        <v>380</v>
      </c>
      <c r="H527" s="46">
        <v>342</v>
      </c>
      <c r="I527" s="163"/>
    </row>
    <row r="528" spans="2:21" ht="27" x14ac:dyDescent="0.3">
      <c r="B528" s="149" t="s">
        <v>424</v>
      </c>
      <c r="C528" s="149" t="s">
        <v>191</v>
      </c>
      <c r="D528" s="172">
        <v>9</v>
      </c>
      <c r="E528" s="172">
        <v>8</v>
      </c>
      <c r="F528" s="172">
        <v>6</v>
      </c>
      <c r="G528" s="172">
        <v>5</v>
      </c>
      <c r="H528" s="172">
        <v>5</v>
      </c>
      <c r="I528" s="163"/>
    </row>
    <row r="529" spans="1:21" ht="27" x14ac:dyDescent="0.3">
      <c r="B529" s="149" t="s">
        <v>425</v>
      </c>
      <c r="C529" s="149" t="s">
        <v>477</v>
      </c>
      <c r="D529" s="46">
        <v>98.3</v>
      </c>
      <c r="E529" s="46">
        <v>98.4</v>
      </c>
      <c r="F529" s="46">
        <v>98.5</v>
      </c>
      <c r="G529" s="46">
        <v>98.6</v>
      </c>
      <c r="H529" s="46">
        <v>98.7</v>
      </c>
      <c r="I529" s="163"/>
    </row>
    <row r="530" spans="1:21" ht="27" x14ac:dyDescent="0.3">
      <c r="B530" s="149" t="s">
        <v>425</v>
      </c>
      <c r="C530" s="149" t="s">
        <v>478</v>
      </c>
      <c r="D530" s="46">
        <v>1.3</v>
      </c>
      <c r="E530" s="46">
        <v>1.2</v>
      </c>
      <c r="F530" s="46">
        <v>0</v>
      </c>
      <c r="G530" s="46">
        <v>0</v>
      </c>
      <c r="H530" s="46">
        <v>0</v>
      </c>
      <c r="I530" s="163"/>
    </row>
    <row r="531" spans="1:21" ht="27" x14ac:dyDescent="0.3">
      <c r="B531" s="176" t="s">
        <v>424</v>
      </c>
      <c r="C531" s="176" t="s">
        <v>479</v>
      </c>
      <c r="D531" s="172">
        <v>284</v>
      </c>
      <c r="E531" s="172">
        <v>284</v>
      </c>
      <c r="F531" s="172">
        <v>284</v>
      </c>
      <c r="G531" s="172">
        <v>284</v>
      </c>
      <c r="H531" s="172">
        <v>284</v>
      </c>
      <c r="I531" s="163"/>
    </row>
    <row r="532" spans="1:21" ht="27" x14ac:dyDescent="0.3">
      <c r="B532" s="176" t="s">
        <v>424</v>
      </c>
      <c r="C532" s="176" t="s">
        <v>480</v>
      </c>
      <c r="D532" s="172">
        <v>266</v>
      </c>
      <c r="E532" s="172">
        <v>266</v>
      </c>
      <c r="F532" s="172">
        <v>266</v>
      </c>
      <c r="G532" s="172">
        <v>266</v>
      </c>
      <c r="H532" s="172">
        <v>266</v>
      </c>
      <c r="I532" s="163"/>
    </row>
    <row r="533" spans="1:21" ht="27" x14ac:dyDescent="0.3">
      <c r="B533" s="176" t="s">
        <v>424</v>
      </c>
      <c r="C533" s="176" t="s">
        <v>481</v>
      </c>
      <c r="D533" s="172">
        <v>204</v>
      </c>
      <c r="E533" s="172">
        <v>204</v>
      </c>
      <c r="F533" s="172">
        <v>205</v>
      </c>
      <c r="G533" s="172">
        <v>205</v>
      </c>
      <c r="H533" s="172">
        <v>205</v>
      </c>
      <c r="I533" s="163"/>
    </row>
    <row r="534" spans="1:21" ht="27" x14ac:dyDescent="0.3">
      <c r="B534" s="176" t="s">
        <v>424</v>
      </c>
      <c r="C534" s="176" t="s">
        <v>482</v>
      </c>
      <c r="D534" s="172">
        <v>80</v>
      </c>
      <c r="E534" s="172">
        <v>80</v>
      </c>
      <c r="F534" s="172">
        <v>79</v>
      </c>
      <c r="G534" s="172">
        <v>79</v>
      </c>
      <c r="H534" s="172">
        <v>79</v>
      </c>
      <c r="I534" s="163"/>
    </row>
    <row r="535" spans="1:21" ht="27.75" customHeight="1" x14ac:dyDescent="0.3">
      <c r="B535" s="176" t="s">
        <v>425</v>
      </c>
      <c r="C535" s="176" t="s">
        <v>483</v>
      </c>
      <c r="D535" s="46">
        <v>71.8</v>
      </c>
      <c r="E535" s="46">
        <v>71.900000000000006</v>
      </c>
      <c r="F535" s="46">
        <v>72</v>
      </c>
      <c r="G535" s="46">
        <v>72.099999999999994</v>
      </c>
      <c r="H535" s="46">
        <v>72.2</v>
      </c>
      <c r="I535" s="163"/>
    </row>
    <row r="536" spans="1:21" ht="27" x14ac:dyDescent="0.3">
      <c r="B536" s="176" t="s">
        <v>425</v>
      </c>
      <c r="C536" s="176" t="s">
        <v>484</v>
      </c>
      <c r="D536" s="46">
        <v>0.5</v>
      </c>
      <c r="E536" s="46">
        <v>0.4</v>
      </c>
      <c r="F536" s="46">
        <v>0.3</v>
      </c>
      <c r="G536" s="46">
        <v>0.2</v>
      </c>
      <c r="H536" s="46">
        <v>0.1</v>
      </c>
      <c r="I536" s="163"/>
      <c r="J536" s="14" t="e">
        <f>+#REF!/4</f>
        <v>#REF!</v>
      </c>
      <c r="K536" s="14" t="e">
        <f>+#REF!/2</f>
        <v>#REF!</v>
      </c>
      <c r="L536" s="14" t="e">
        <f>+#REF!/4*3</f>
        <v>#REF!</v>
      </c>
      <c r="O536" s="164" t="e">
        <f>ROUND(#REF!,0)</f>
        <v>#REF!</v>
      </c>
      <c r="P536" s="14" t="e">
        <f t="shared" ref="P536:R536" si="104">ROUND(J536,0)</f>
        <v>#REF!</v>
      </c>
      <c r="Q536" s="14" t="e">
        <f t="shared" si="104"/>
        <v>#REF!</v>
      </c>
      <c r="R536" s="14" t="e">
        <f t="shared" si="104"/>
        <v>#REF!</v>
      </c>
      <c r="S536" s="164" t="e">
        <f>ROUND(#REF!,0)</f>
        <v>#REF!</v>
      </c>
      <c r="T536" s="164" t="e">
        <f>ROUND(#REF!,0)</f>
        <v>#REF!</v>
      </c>
      <c r="U536" s="164" t="e">
        <f>ROUND(#REF!,0)</f>
        <v>#REF!</v>
      </c>
    </row>
    <row r="537" spans="1:21" x14ac:dyDescent="0.3">
      <c r="B537" s="153" t="s">
        <v>428</v>
      </c>
      <c r="C537" s="154"/>
      <c r="D537" s="44">
        <f>+Հ4!H690</f>
        <v>1660355.11</v>
      </c>
      <c r="E537" s="44">
        <f>+Հ4!I690</f>
        <v>1470237.1</v>
      </c>
      <c r="F537" s="44">
        <f>+Հ4!J690</f>
        <v>1553691.368</v>
      </c>
      <c r="G537" s="44">
        <f>+Հ4!K690</f>
        <v>1567732.9680000003</v>
      </c>
      <c r="H537" s="44">
        <f>+Հ4!L690</f>
        <v>1580319.3680000002</v>
      </c>
      <c r="I537" s="44"/>
    </row>
    <row r="540" spans="1:21" x14ac:dyDescent="0.3">
      <c r="B540" s="148" t="s">
        <v>409</v>
      </c>
      <c r="C540" s="149">
        <v>1080</v>
      </c>
      <c r="D540" s="239" t="s">
        <v>80</v>
      </c>
      <c r="E540" s="239"/>
      <c r="F540" s="239"/>
      <c r="G540" s="239"/>
      <c r="H540" s="239"/>
      <c r="I540" s="239"/>
    </row>
    <row r="541" spans="1:21" ht="27" customHeight="1" x14ac:dyDescent="0.3">
      <c r="A541" s="18"/>
      <c r="B541" s="148" t="s">
        <v>410</v>
      </c>
      <c r="C541" s="149">
        <v>11023</v>
      </c>
      <c r="D541" s="214" t="s">
        <v>411</v>
      </c>
      <c r="E541" s="254" t="s">
        <v>412</v>
      </c>
      <c r="F541" s="236" t="s">
        <v>413</v>
      </c>
      <c r="G541" s="239" t="s">
        <v>414</v>
      </c>
      <c r="H541" s="239" t="s">
        <v>415</v>
      </c>
      <c r="I541" s="257" t="s">
        <v>416</v>
      </c>
    </row>
    <row r="542" spans="1:21" ht="67.5" x14ac:dyDescent="0.3">
      <c r="B542" s="148" t="s">
        <v>25</v>
      </c>
      <c r="C542" s="34" t="s">
        <v>163</v>
      </c>
      <c r="D542" s="252"/>
      <c r="E542" s="255"/>
      <c r="F542" s="237"/>
      <c r="G542" s="239"/>
      <c r="H542" s="239"/>
      <c r="I542" s="257"/>
    </row>
    <row r="543" spans="1:21" ht="67.5" x14ac:dyDescent="0.3">
      <c r="B543" s="148" t="s">
        <v>417</v>
      </c>
      <c r="C543" s="149" t="s">
        <v>429</v>
      </c>
      <c r="D543" s="252"/>
      <c r="E543" s="255"/>
      <c r="F543" s="237"/>
      <c r="G543" s="239"/>
      <c r="H543" s="239"/>
      <c r="I543" s="257"/>
    </row>
    <row r="544" spans="1:21" ht="28.5" x14ac:dyDescent="0.3">
      <c r="B544" s="148" t="s">
        <v>419</v>
      </c>
      <c r="C544" s="149" t="s">
        <v>30</v>
      </c>
      <c r="D544" s="252"/>
      <c r="E544" s="255"/>
      <c r="F544" s="237"/>
      <c r="G544" s="239"/>
      <c r="H544" s="239"/>
      <c r="I544" s="257"/>
    </row>
    <row r="545" spans="2:21" ht="42.75" x14ac:dyDescent="0.3">
      <c r="B545" s="150" t="s">
        <v>420</v>
      </c>
      <c r="C545" s="149" t="s">
        <v>485</v>
      </c>
      <c r="D545" s="253"/>
      <c r="E545" s="256"/>
      <c r="F545" s="238"/>
      <c r="G545" s="236"/>
      <c r="H545" s="236"/>
      <c r="I545" s="258"/>
    </row>
    <row r="546" spans="2:21" x14ac:dyDescent="0.3">
      <c r="B546" s="259" t="s">
        <v>421</v>
      </c>
      <c r="C546" s="260"/>
      <c r="D546" s="261"/>
      <c r="E546" s="261"/>
      <c r="F546" s="261"/>
      <c r="G546" s="261"/>
      <c r="H546" s="261"/>
      <c r="I546" s="261"/>
    </row>
    <row r="547" spans="2:21" ht="42" x14ac:dyDescent="0.3">
      <c r="B547" s="138" t="s">
        <v>422</v>
      </c>
      <c r="C547" s="151" t="s">
        <v>423</v>
      </c>
      <c r="D547" s="251"/>
      <c r="E547" s="251"/>
      <c r="F547" s="251"/>
      <c r="G547" s="251"/>
      <c r="H547" s="251"/>
      <c r="I547" s="251"/>
    </row>
    <row r="548" spans="2:21" ht="27" x14ac:dyDescent="0.3">
      <c r="B548" s="149" t="s">
        <v>424</v>
      </c>
      <c r="C548" s="149" t="s">
        <v>172</v>
      </c>
      <c r="D548" s="172">
        <v>7487</v>
      </c>
      <c r="E548" s="172">
        <v>7787</v>
      </c>
      <c r="F548" s="172">
        <v>8099</v>
      </c>
      <c r="G548" s="172">
        <v>8423</v>
      </c>
      <c r="H548" s="172">
        <v>8760</v>
      </c>
      <c r="I548" s="163"/>
      <c r="J548" s="14">
        <f t="shared" ref="J548:J553" si="105">+F548/4</f>
        <v>2024.75</v>
      </c>
      <c r="K548" s="14">
        <f t="shared" ref="K548:K553" si="106">+F548/2</f>
        <v>4049.5</v>
      </c>
      <c r="L548" s="14">
        <f t="shared" ref="L548:L553" si="107">+F548/4*3</f>
        <v>6074.25</v>
      </c>
      <c r="O548" s="164">
        <f t="shared" ref="O548:O553" si="108">ROUND(E548,0)</f>
        <v>7787</v>
      </c>
      <c r="P548" s="14">
        <f t="shared" ref="P548:R557" si="109">ROUND(J548,0)</f>
        <v>2025</v>
      </c>
      <c r="Q548" s="14">
        <f t="shared" si="109"/>
        <v>4050</v>
      </c>
      <c r="R548" s="14">
        <f t="shared" si="109"/>
        <v>6074</v>
      </c>
      <c r="S548" s="164">
        <f t="shared" ref="S548:U557" si="110">ROUND(F548,0)</f>
        <v>8099</v>
      </c>
      <c r="T548" s="164">
        <f t="shared" si="110"/>
        <v>8423</v>
      </c>
      <c r="U548" s="164">
        <f t="shared" si="110"/>
        <v>8760</v>
      </c>
    </row>
    <row r="549" spans="2:21" x14ac:dyDescent="0.3">
      <c r="B549" s="149" t="s">
        <v>424</v>
      </c>
      <c r="C549" s="149" t="s">
        <v>173</v>
      </c>
      <c r="D549" s="172">
        <v>7487</v>
      </c>
      <c r="E549" s="172">
        <v>7787</v>
      </c>
      <c r="F549" s="172">
        <v>8099</v>
      </c>
      <c r="G549" s="172">
        <v>8423</v>
      </c>
      <c r="H549" s="172">
        <v>8760</v>
      </c>
      <c r="I549" s="163"/>
      <c r="J549" s="14">
        <f t="shared" si="105"/>
        <v>2024.75</v>
      </c>
      <c r="K549" s="14">
        <f t="shared" si="106"/>
        <v>4049.5</v>
      </c>
      <c r="L549" s="14">
        <f t="shared" si="107"/>
        <v>6074.25</v>
      </c>
      <c r="O549" s="164">
        <f t="shared" si="108"/>
        <v>7787</v>
      </c>
      <c r="P549" s="14">
        <f t="shared" si="109"/>
        <v>2025</v>
      </c>
      <c r="Q549" s="14">
        <f t="shared" si="109"/>
        <v>4050</v>
      </c>
      <c r="R549" s="14">
        <f t="shared" si="109"/>
        <v>6074</v>
      </c>
      <c r="S549" s="164">
        <f t="shared" si="110"/>
        <v>8099</v>
      </c>
      <c r="T549" s="164">
        <f t="shared" si="110"/>
        <v>8423</v>
      </c>
      <c r="U549" s="164">
        <f t="shared" si="110"/>
        <v>8760</v>
      </c>
    </row>
    <row r="550" spans="2:21" x14ac:dyDescent="0.3">
      <c r="B550" s="149" t="s">
        <v>424</v>
      </c>
      <c r="C550" s="149" t="s">
        <v>174</v>
      </c>
      <c r="D550" s="172">
        <v>4089</v>
      </c>
      <c r="E550" s="172">
        <v>4261</v>
      </c>
      <c r="F550" s="172">
        <v>4439</v>
      </c>
      <c r="G550" s="172">
        <v>4625</v>
      </c>
      <c r="H550" s="172">
        <v>4819</v>
      </c>
      <c r="I550" s="163"/>
      <c r="J550" s="14">
        <f t="shared" si="105"/>
        <v>1109.75</v>
      </c>
      <c r="K550" s="14">
        <f t="shared" si="106"/>
        <v>2219.5</v>
      </c>
      <c r="L550" s="14">
        <f t="shared" si="107"/>
        <v>3329.25</v>
      </c>
      <c r="O550" s="164">
        <f t="shared" si="108"/>
        <v>4261</v>
      </c>
      <c r="P550" s="14">
        <f t="shared" si="109"/>
        <v>1110</v>
      </c>
      <c r="Q550" s="14">
        <f t="shared" si="109"/>
        <v>2220</v>
      </c>
      <c r="R550" s="14">
        <f t="shared" si="109"/>
        <v>3329</v>
      </c>
      <c r="S550" s="164">
        <f t="shared" si="110"/>
        <v>4439</v>
      </c>
      <c r="T550" s="164">
        <f t="shared" si="110"/>
        <v>4625</v>
      </c>
      <c r="U550" s="164">
        <f t="shared" si="110"/>
        <v>4819</v>
      </c>
    </row>
    <row r="551" spans="2:21" ht="27" x14ac:dyDescent="0.3">
      <c r="B551" s="149" t="s">
        <v>424</v>
      </c>
      <c r="C551" s="149" t="s">
        <v>175</v>
      </c>
      <c r="D551" s="172">
        <v>3398</v>
      </c>
      <c r="E551" s="172">
        <v>3526</v>
      </c>
      <c r="F551" s="172">
        <v>3660</v>
      </c>
      <c r="G551" s="172">
        <v>3798</v>
      </c>
      <c r="H551" s="172">
        <v>3941</v>
      </c>
      <c r="I551" s="163"/>
      <c r="J551" s="14">
        <f t="shared" si="105"/>
        <v>915</v>
      </c>
      <c r="K551" s="14">
        <f t="shared" si="106"/>
        <v>1830</v>
      </c>
      <c r="L551" s="14">
        <f t="shared" si="107"/>
        <v>2745</v>
      </c>
      <c r="O551" s="164">
        <f t="shared" si="108"/>
        <v>3526</v>
      </c>
      <c r="P551" s="14">
        <f t="shared" si="109"/>
        <v>915</v>
      </c>
      <c r="Q551" s="14">
        <f t="shared" si="109"/>
        <v>1830</v>
      </c>
      <c r="R551" s="14">
        <f t="shared" si="109"/>
        <v>2745</v>
      </c>
      <c r="S551" s="164">
        <f t="shared" si="110"/>
        <v>3660</v>
      </c>
      <c r="T551" s="164">
        <f t="shared" si="110"/>
        <v>3798</v>
      </c>
      <c r="U551" s="164">
        <f t="shared" si="110"/>
        <v>3941</v>
      </c>
    </row>
    <row r="552" spans="2:21" ht="27" x14ac:dyDescent="0.3">
      <c r="B552" s="149" t="s">
        <v>425</v>
      </c>
      <c r="C552" s="149" t="s">
        <v>454</v>
      </c>
      <c r="D552" s="46">
        <v>18223</v>
      </c>
      <c r="E552" s="46">
        <v>19772</v>
      </c>
      <c r="F552" s="46">
        <v>21452</v>
      </c>
      <c r="G552" s="46">
        <v>23275</v>
      </c>
      <c r="H552" s="46">
        <v>25253</v>
      </c>
      <c r="I552" s="163"/>
      <c r="J552" s="14">
        <f t="shared" si="105"/>
        <v>5363</v>
      </c>
      <c r="K552" s="14">
        <f t="shared" si="106"/>
        <v>10726</v>
      </c>
      <c r="L552" s="14">
        <f t="shared" si="107"/>
        <v>16089</v>
      </c>
      <c r="O552" s="164">
        <f t="shared" si="108"/>
        <v>19772</v>
      </c>
      <c r="P552" s="14">
        <f t="shared" si="109"/>
        <v>5363</v>
      </c>
      <c r="Q552" s="14">
        <f t="shared" si="109"/>
        <v>10726</v>
      </c>
      <c r="R552" s="14">
        <f t="shared" si="109"/>
        <v>16089</v>
      </c>
      <c r="S552" s="164">
        <f t="shared" si="110"/>
        <v>21452</v>
      </c>
      <c r="T552" s="164">
        <f t="shared" si="110"/>
        <v>23275</v>
      </c>
      <c r="U552" s="164">
        <f t="shared" si="110"/>
        <v>25253</v>
      </c>
    </row>
    <row r="553" spans="2:21" ht="27" x14ac:dyDescent="0.3">
      <c r="B553" s="149" t="s">
        <v>425</v>
      </c>
      <c r="C553" s="149" t="s">
        <v>455</v>
      </c>
      <c r="D553" s="46">
        <v>16956</v>
      </c>
      <c r="E553" s="46">
        <v>18397</v>
      </c>
      <c r="F553" s="46">
        <v>19960</v>
      </c>
      <c r="G553" s="46">
        <v>21657</v>
      </c>
      <c r="H553" s="46">
        <v>23497</v>
      </c>
      <c r="I553" s="163"/>
      <c r="J553" s="14">
        <f t="shared" si="105"/>
        <v>4990</v>
      </c>
      <c r="K553" s="14">
        <f t="shared" si="106"/>
        <v>9980</v>
      </c>
      <c r="L553" s="14">
        <f t="shared" si="107"/>
        <v>14970</v>
      </c>
      <c r="O553" s="164">
        <f t="shared" si="108"/>
        <v>18397</v>
      </c>
      <c r="P553" s="14">
        <f t="shared" si="109"/>
        <v>4990</v>
      </c>
      <c r="Q553" s="14">
        <f t="shared" si="109"/>
        <v>9980</v>
      </c>
      <c r="R553" s="14">
        <f t="shared" si="109"/>
        <v>14970</v>
      </c>
      <c r="S553" s="164">
        <f t="shared" si="110"/>
        <v>19960</v>
      </c>
      <c r="T553" s="164">
        <f t="shared" si="110"/>
        <v>21657</v>
      </c>
      <c r="U553" s="164">
        <f t="shared" si="110"/>
        <v>23497</v>
      </c>
    </row>
    <row r="554" spans="2:21" x14ac:dyDescent="0.3">
      <c r="B554" s="149" t="s">
        <v>424</v>
      </c>
      <c r="C554" s="149" t="s">
        <v>176</v>
      </c>
      <c r="D554" s="46">
        <v>17866</v>
      </c>
      <c r="E554" s="172">
        <v>19404</v>
      </c>
      <c r="F554" s="46">
        <v>21075</v>
      </c>
      <c r="G554" s="46">
        <v>22889</v>
      </c>
      <c r="H554" s="46">
        <v>24859</v>
      </c>
      <c r="I554" s="163"/>
    </row>
    <row r="555" spans="2:21" ht="27" x14ac:dyDescent="0.3">
      <c r="B555" s="149" t="s">
        <v>424</v>
      </c>
      <c r="C555" s="149" t="s">
        <v>177</v>
      </c>
      <c r="D555" s="46">
        <v>357</v>
      </c>
      <c r="E555" s="172">
        <v>368</v>
      </c>
      <c r="F555" s="46">
        <v>377</v>
      </c>
      <c r="G555" s="46">
        <v>386</v>
      </c>
      <c r="H555" s="46">
        <v>394</v>
      </c>
      <c r="I555" s="163"/>
    </row>
    <row r="556" spans="2:21" ht="27" x14ac:dyDescent="0.3">
      <c r="B556" s="169" t="s">
        <v>424</v>
      </c>
      <c r="C556" s="169" t="s">
        <v>178</v>
      </c>
      <c r="D556" s="204">
        <v>54.6</v>
      </c>
      <c r="E556" s="165">
        <v>54.7</v>
      </c>
      <c r="F556" s="204">
        <v>54.8</v>
      </c>
      <c r="G556" s="204">
        <v>54.9</v>
      </c>
      <c r="H556" s="204">
        <v>55</v>
      </c>
      <c r="I556" s="163"/>
    </row>
    <row r="557" spans="2:21" ht="27" x14ac:dyDescent="0.3">
      <c r="B557" s="149" t="s">
        <v>424</v>
      </c>
      <c r="C557" s="149" t="s">
        <v>179</v>
      </c>
      <c r="D557" s="172">
        <v>1.7</v>
      </c>
      <c r="E557" s="172">
        <v>1.6</v>
      </c>
      <c r="F557" s="172">
        <v>1.5</v>
      </c>
      <c r="G557" s="172">
        <v>1.4</v>
      </c>
      <c r="H557" s="172">
        <v>1.3</v>
      </c>
      <c r="I557" s="163"/>
      <c r="J557" s="14">
        <f>+F557/4</f>
        <v>0.375</v>
      </c>
      <c r="K557" s="14">
        <f>+F557/2</f>
        <v>0.75</v>
      </c>
      <c r="L557" s="14">
        <f>+F557/4*3</f>
        <v>1.125</v>
      </c>
      <c r="O557" s="164">
        <f>ROUND(E557,0)</f>
        <v>2</v>
      </c>
      <c r="P557" s="14">
        <f t="shared" si="109"/>
        <v>0</v>
      </c>
      <c r="Q557" s="14">
        <f t="shared" si="109"/>
        <v>1</v>
      </c>
      <c r="R557" s="14">
        <f t="shared" si="109"/>
        <v>1</v>
      </c>
      <c r="S557" s="164">
        <f t="shared" si="110"/>
        <v>2</v>
      </c>
      <c r="T557" s="164">
        <f t="shared" si="110"/>
        <v>1</v>
      </c>
      <c r="U557" s="164">
        <f t="shared" si="110"/>
        <v>1</v>
      </c>
    </row>
    <row r="558" spans="2:21" ht="27" x14ac:dyDescent="0.3">
      <c r="B558" s="149" t="s">
        <v>425</v>
      </c>
      <c r="C558" s="149" t="s">
        <v>456</v>
      </c>
      <c r="D558" s="46">
        <v>98</v>
      </c>
      <c r="E558" s="46">
        <v>98.1</v>
      </c>
      <c r="F558" s="46">
        <v>98.2</v>
      </c>
      <c r="G558" s="46">
        <v>98.3</v>
      </c>
      <c r="H558" s="46">
        <v>98.4</v>
      </c>
      <c r="I558" s="163"/>
    </row>
    <row r="559" spans="2:21" ht="27" x14ac:dyDescent="0.3">
      <c r="B559" s="149" t="s">
        <v>425</v>
      </c>
      <c r="C559" s="149" t="s">
        <v>457</v>
      </c>
      <c r="D559" s="46">
        <v>1</v>
      </c>
      <c r="E559" s="46">
        <v>0.9</v>
      </c>
      <c r="F559" s="46">
        <v>0.8</v>
      </c>
      <c r="G559" s="46">
        <v>0.7</v>
      </c>
      <c r="H559" s="46">
        <v>0.6</v>
      </c>
      <c r="I559" s="163"/>
    </row>
    <row r="560" spans="2:21" x14ac:dyDescent="0.3">
      <c r="B560" s="153" t="s">
        <v>428</v>
      </c>
      <c r="C560" s="154"/>
      <c r="D560" s="44">
        <f>+Հ4!H724</f>
        <v>1594105.9000000004</v>
      </c>
      <c r="E560" s="44">
        <f>+Հ4!I724</f>
        <v>1473025.4</v>
      </c>
      <c r="F560" s="44">
        <f>+Հ4!J724</f>
        <v>1560543.3136</v>
      </c>
      <c r="G560" s="44">
        <f>+Հ4!K724</f>
        <v>1571978.6136</v>
      </c>
      <c r="H560" s="44">
        <f>+Հ4!L724</f>
        <v>1585996.8136</v>
      </c>
      <c r="I560" s="44"/>
    </row>
    <row r="563" spans="2:12" x14ac:dyDescent="0.3">
      <c r="B563" s="148" t="s">
        <v>409</v>
      </c>
      <c r="C563" s="149">
        <v>1080</v>
      </c>
      <c r="D563" s="239" t="s">
        <v>80</v>
      </c>
      <c r="E563" s="239"/>
      <c r="F563" s="239"/>
      <c r="G563" s="239"/>
      <c r="H563" s="239"/>
      <c r="I563" s="239"/>
    </row>
    <row r="564" spans="2:12" ht="27" customHeight="1" x14ac:dyDescent="0.3">
      <c r="B564" s="148" t="s">
        <v>410</v>
      </c>
      <c r="C564" s="149">
        <v>31001</v>
      </c>
      <c r="D564" s="214" t="s">
        <v>411</v>
      </c>
      <c r="E564" s="254" t="s">
        <v>412</v>
      </c>
      <c r="F564" s="236" t="s">
        <v>413</v>
      </c>
      <c r="G564" s="239" t="s">
        <v>414</v>
      </c>
      <c r="H564" s="239" t="s">
        <v>415</v>
      </c>
      <c r="I564" s="257" t="s">
        <v>416</v>
      </c>
    </row>
    <row r="565" spans="2:12" ht="27" x14ac:dyDescent="0.3">
      <c r="B565" s="148" t="s">
        <v>25</v>
      </c>
      <c r="C565" s="149" t="s">
        <v>53</v>
      </c>
      <c r="D565" s="252"/>
      <c r="E565" s="255"/>
      <c r="F565" s="237"/>
      <c r="G565" s="239"/>
      <c r="H565" s="239"/>
      <c r="I565" s="257"/>
    </row>
    <row r="566" spans="2:12" ht="40.5" x14ac:dyDescent="0.3">
      <c r="B566" s="148" t="s">
        <v>417</v>
      </c>
      <c r="C566" s="149" t="s">
        <v>54</v>
      </c>
      <c r="D566" s="252"/>
      <c r="E566" s="255"/>
      <c r="F566" s="237"/>
      <c r="G566" s="239"/>
      <c r="H566" s="239"/>
      <c r="I566" s="257"/>
    </row>
    <row r="567" spans="2:12" ht="28.5" x14ac:dyDescent="0.3">
      <c r="B567" s="148" t="s">
        <v>419</v>
      </c>
      <c r="C567" s="149" t="s">
        <v>55</v>
      </c>
      <c r="D567" s="252"/>
      <c r="E567" s="255"/>
      <c r="F567" s="237"/>
      <c r="G567" s="239"/>
      <c r="H567" s="239"/>
      <c r="I567" s="257"/>
    </row>
    <row r="568" spans="2:12" ht="54.75" x14ac:dyDescent="0.3">
      <c r="B568" s="150" t="s">
        <v>486</v>
      </c>
      <c r="C568" s="149" t="s">
        <v>76</v>
      </c>
      <c r="D568" s="253"/>
      <c r="E568" s="256"/>
      <c r="F568" s="238"/>
      <c r="G568" s="236"/>
      <c r="H568" s="236"/>
      <c r="I568" s="258"/>
    </row>
    <row r="569" spans="2:12" x14ac:dyDescent="0.3">
      <c r="B569" s="259" t="s">
        <v>421</v>
      </c>
      <c r="C569" s="260"/>
      <c r="D569" s="261"/>
      <c r="E569" s="261"/>
      <c r="F569" s="261"/>
      <c r="G569" s="261"/>
      <c r="H569" s="261"/>
      <c r="I569" s="261"/>
    </row>
    <row r="570" spans="2:12" ht="42" x14ac:dyDescent="0.3">
      <c r="B570" s="138" t="s">
        <v>422</v>
      </c>
      <c r="C570" s="151" t="s">
        <v>423</v>
      </c>
      <c r="D570" s="251"/>
      <c r="E570" s="251"/>
      <c r="F570" s="251"/>
      <c r="G570" s="251"/>
      <c r="H570" s="251"/>
      <c r="I570" s="251"/>
    </row>
    <row r="571" spans="2:12" x14ac:dyDescent="0.3">
      <c r="B571" s="149" t="s">
        <v>424</v>
      </c>
      <c r="C571" s="176" t="s">
        <v>487</v>
      </c>
      <c r="D571" s="172">
        <v>2079</v>
      </c>
      <c r="E571" s="172">
        <v>1082</v>
      </c>
      <c r="F571" s="172"/>
      <c r="G571" s="46"/>
      <c r="H571" s="46"/>
      <c r="I571" s="163"/>
      <c r="J571" s="164"/>
      <c r="K571" s="164"/>
      <c r="L571" s="164"/>
    </row>
    <row r="572" spans="2:12" x14ac:dyDescent="0.3">
      <c r="B572" s="149" t="s">
        <v>424</v>
      </c>
      <c r="C572" s="176" t="s">
        <v>488</v>
      </c>
      <c r="D572" s="172">
        <v>1203</v>
      </c>
      <c r="E572" s="172">
        <v>849</v>
      </c>
      <c r="F572" s="172"/>
      <c r="G572" s="46"/>
      <c r="H572" s="46"/>
      <c r="I572" s="163"/>
      <c r="J572" s="164"/>
      <c r="K572" s="164"/>
      <c r="L572" s="164"/>
    </row>
    <row r="573" spans="2:12" x14ac:dyDescent="0.3">
      <c r="B573" s="149" t="s">
        <v>424</v>
      </c>
      <c r="C573" s="176" t="s">
        <v>489</v>
      </c>
      <c r="D573" s="172">
        <v>92</v>
      </c>
      <c r="E573" s="172"/>
      <c r="F573" s="172"/>
      <c r="G573" s="46"/>
      <c r="H573" s="46"/>
      <c r="I573" s="163"/>
    </row>
    <row r="574" spans="2:12" ht="27" x14ac:dyDescent="0.3">
      <c r="B574" s="149" t="s">
        <v>490</v>
      </c>
      <c r="C574" s="176" t="s">
        <v>81</v>
      </c>
      <c r="D574" s="172">
        <v>7</v>
      </c>
      <c r="E574" s="172" t="s">
        <v>491</v>
      </c>
      <c r="F574" s="172" t="s">
        <v>491</v>
      </c>
      <c r="G574" s="172"/>
      <c r="H574" s="172"/>
      <c r="I574" s="163"/>
    </row>
    <row r="575" spans="2:12" ht="27" x14ac:dyDescent="0.3">
      <c r="B575" s="177" t="s">
        <v>492</v>
      </c>
      <c r="C575" s="274" t="s">
        <v>82</v>
      </c>
      <c r="D575" s="179">
        <v>30</v>
      </c>
      <c r="E575" s="180" t="s">
        <v>493</v>
      </c>
      <c r="F575" s="179" t="s">
        <v>493</v>
      </c>
      <c r="G575" s="46"/>
      <c r="H575" s="46"/>
      <c r="I575" s="163"/>
    </row>
    <row r="576" spans="2:12" x14ac:dyDescent="0.3">
      <c r="B576" s="153" t="s">
        <v>428</v>
      </c>
      <c r="C576" s="154"/>
      <c r="D576" s="46">
        <f>+Հ4!H758</f>
        <v>537015.39</v>
      </c>
      <c r="E576" s="46">
        <f>+Հ4!I758</f>
        <v>335556.6</v>
      </c>
      <c r="F576" s="46">
        <f>+Հ4!J758</f>
        <v>340847.7</v>
      </c>
      <c r="G576" s="46">
        <f>+Հ4!K758</f>
        <v>0</v>
      </c>
      <c r="H576" s="46">
        <f>+Հ4!L758</f>
        <v>0</v>
      </c>
      <c r="I576" s="44"/>
    </row>
    <row r="577" spans="2:12" x14ac:dyDescent="0.3">
      <c r="D577" s="157"/>
      <c r="E577" s="157"/>
      <c r="F577" s="157"/>
      <c r="G577" s="157"/>
      <c r="H577" s="157"/>
      <c r="I577" s="181"/>
    </row>
    <row r="578" spans="2:12" hidden="1" x14ac:dyDescent="0.3"/>
    <row r="579" spans="2:12" hidden="1" x14ac:dyDescent="0.3">
      <c r="B579" s="148" t="s">
        <v>409</v>
      </c>
      <c r="C579" s="149">
        <v>1080</v>
      </c>
      <c r="D579" s="239" t="s">
        <v>80</v>
      </c>
      <c r="E579" s="239"/>
      <c r="F579" s="239"/>
      <c r="G579" s="239"/>
      <c r="H579" s="239"/>
      <c r="I579" s="239"/>
    </row>
    <row r="580" spans="2:12" ht="27" hidden="1" x14ac:dyDescent="0.3">
      <c r="B580" s="148" t="s">
        <v>410</v>
      </c>
      <c r="C580" s="149">
        <v>31002</v>
      </c>
      <c r="D580" s="214" t="s">
        <v>411</v>
      </c>
      <c r="E580" s="254" t="s">
        <v>412</v>
      </c>
      <c r="F580" s="236" t="s">
        <v>413</v>
      </c>
      <c r="G580" s="239" t="s">
        <v>414</v>
      </c>
      <c r="H580" s="239" t="s">
        <v>415</v>
      </c>
      <c r="I580" s="257" t="s">
        <v>416</v>
      </c>
    </row>
    <row r="581" spans="2:12" ht="27" hidden="1" x14ac:dyDescent="0.3">
      <c r="B581" s="148" t="s">
        <v>25</v>
      </c>
      <c r="C581" s="149" t="s">
        <v>56</v>
      </c>
      <c r="D581" s="252"/>
      <c r="E581" s="255"/>
      <c r="F581" s="237"/>
      <c r="G581" s="239"/>
      <c r="H581" s="239"/>
      <c r="I581" s="257"/>
    </row>
    <row r="582" spans="2:12" ht="40.5" hidden="1" x14ac:dyDescent="0.3">
      <c r="B582" s="148" t="s">
        <v>417</v>
      </c>
      <c r="C582" s="149" t="s">
        <v>57</v>
      </c>
      <c r="D582" s="252"/>
      <c r="E582" s="255"/>
      <c r="F582" s="237"/>
      <c r="G582" s="239"/>
      <c r="H582" s="239"/>
      <c r="I582" s="257"/>
    </row>
    <row r="583" spans="2:12" ht="28.5" hidden="1" x14ac:dyDescent="0.3">
      <c r="B583" s="148" t="s">
        <v>419</v>
      </c>
      <c r="C583" s="149" t="s">
        <v>55</v>
      </c>
      <c r="D583" s="252"/>
      <c r="E583" s="255"/>
      <c r="F583" s="237"/>
      <c r="G583" s="239"/>
      <c r="H583" s="239"/>
      <c r="I583" s="257"/>
    </row>
    <row r="584" spans="2:12" ht="54.75" hidden="1" x14ac:dyDescent="0.3">
      <c r="B584" s="150" t="s">
        <v>486</v>
      </c>
      <c r="C584" s="149" t="s">
        <v>494</v>
      </c>
      <c r="D584" s="253"/>
      <c r="E584" s="256"/>
      <c r="F584" s="238"/>
      <c r="G584" s="236"/>
      <c r="H584" s="236"/>
      <c r="I584" s="258"/>
    </row>
    <row r="585" spans="2:12" hidden="1" x14ac:dyDescent="0.3">
      <c r="B585" s="259" t="s">
        <v>421</v>
      </c>
      <c r="C585" s="260"/>
      <c r="D585" s="261"/>
      <c r="E585" s="261"/>
      <c r="F585" s="261"/>
      <c r="G585" s="261"/>
      <c r="H585" s="261"/>
      <c r="I585" s="261"/>
    </row>
    <row r="586" spans="2:12" ht="42" hidden="1" x14ac:dyDescent="0.3">
      <c r="B586" s="138" t="s">
        <v>422</v>
      </c>
      <c r="C586" s="151" t="s">
        <v>423</v>
      </c>
      <c r="D586" s="251"/>
      <c r="E586" s="251"/>
      <c r="F586" s="251"/>
      <c r="G586" s="251"/>
      <c r="H586" s="251"/>
      <c r="I586" s="251"/>
    </row>
    <row r="587" spans="2:12" hidden="1" x14ac:dyDescent="0.3">
      <c r="B587" s="149" t="s">
        <v>424</v>
      </c>
      <c r="C587" s="176" t="s">
        <v>495</v>
      </c>
      <c r="D587" s="172"/>
      <c r="E587" s="172"/>
      <c r="F587" s="172"/>
      <c r="G587" s="46"/>
      <c r="H587" s="46"/>
      <c r="I587" s="163"/>
      <c r="J587" s="164"/>
      <c r="K587" s="164"/>
      <c r="L587" s="164"/>
    </row>
    <row r="588" spans="2:12" hidden="1" x14ac:dyDescent="0.3">
      <c r="B588" s="149" t="s">
        <v>424</v>
      </c>
      <c r="C588" s="176" t="s">
        <v>496</v>
      </c>
      <c r="D588" s="172"/>
      <c r="E588" s="172"/>
      <c r="F588" s="172"/>
      <c r="G588" s="172"/>
      <c r="H588" s="46"/>
      <c r="I588" s="163"/>
      <c r="J588" s="164"/>
      <c r="K588" s="164"/>
      <c r="L588" s="164"/>
    </row>
    <row r="589" spans="2:12" ht="27" hidden="1" x14ac:dyDescent="0.3">
      <c r="B589" s="149" t="s">
        <v>490</v>
      </c>
      <c r="C589" s="176" t="s">
        <v>497</v>
      </c>
      <c r="D589" s="172"/>
      <c r="E589" s="172"/>
      <c r="F589" s="172"/>
      <c r="G589" s="172"/>
      <c r="H589" s="46"/>
      <c r="I589" s="163"/>
    </row>
    <row r="590" spans="2:12" hidden="1" x14ac:dyDescent="0.3">
      <c r="B590" s="149" t="s">
        <v>424</v>
      </c>
      <c r="C590" s="149" t="s">
        <v>164</v>
      </c>
      <c r="D590" s="172"/>
      <c r="E590" s="172"/>
      <c r="F590" s="172"/>
      <c r="G590" s="46"/>
      <c r="H590" s="46"/>
      <c r="I590" s="163"/>
      <c r="J590" s="164"/>
      <c r="K590" s="164"/>
      <c r="L590" s="164"/>
    </row>
    <row r="591" spans="2:12" ht="27" hidden="1" x14ac:dyDescent="0.3">
      <c r="B591" s="149" t="s">
        <v>490</v>
      </c>
      <c r="C591" s="149" t="s">
        <v>165</v>
      </c>
      <c r="D591" s="172"/>
      <c r="E591" s="172"/>
      <c r="F591" s="172"/>
      <c r="G591" s="172"/>
      <c r="H591" s="46"/>
      <c r="I591" s="163"/>
      <c r="J591" s="164"/>
      <c r="K591" s="164"/>
      <c r="L591" s="164"/>
    </row>
    <row r="592" spans="2:12" hidden="1" x14ac:dyDescent="0.3">
      <c r="B592" s="153" t="s">
        <v>428</v>
      </c>
      <c r="C592" s="154"/>
      <c r="D592" s="46">
        <f>+Հ4!H792</f>
        <v>0</v>
      </c>
      <c r="E592" s="46">
        <f>+Հ4!I792</f>
        <v>0</v>
      </c>
      <c r="F592" s="46">
        <f>+Հ4!J792</f>
        <v>0</v>
      </c>
      <c r="G592" s="46">
        <f>+Հ4!K792</f>
        <v>0</v>
      </c>
      <c r="H592" s="46">
        <f>+Հ4!L792</f>
        <v>0</v>
      </c>
      <c r="I592" s="44"/>
    </row>
    <row r="593" spans="2:12" hidden="1" x14ac:dyDescent="0.3"/>
    <row r="595" spans="2:12" x14ac:dyDescent="0.3">
      <c r="B595" s="148" t="s">
        <v>409</v>
      </c>
      <c r="C595" s="149">
        <v>1080</v>
      </c>
      <c r="D595" s="239" t="s">
        <v>80</v>
      </c>
      <c r="E595" s="239"/>
      <c r="F595" s="239"/>
      <c r="G595" s="239"/>
      <c r="H595" s="239"/>
      <c r="I595" s="239"/>
    </row>
    <row r="596" spans="2:12" ht="27" x14ac:dyDescent="0.3">
      <c r="B596" s="148" t="s">
        <v>410</v>
      </c>
      <c r="C596" s="149">
        <v>31003</v>
      </c>
      <c r="D596" s="214" t="s">
        <v>411</v>
      </c>
      <c r="E596" s="254" t="s">
        <v>412</v>
      </c>
      <c r="F596" s="236" t="s">
        <v>413</v>
      </c>
      <c r="G596" s="239" t="s">
        <v>414</v>
      </c>
      <c r="H596" s="239" t="s">
        <v>415</v>
      </c>
      <c r="I596" s="257" t="s">
        <v>416</v>
      </c>
    </row>
    <row r="597" spans="2:12" ht="27" x14ac:dyDescent="0.3">
      <c r="B597" s="148" t="s">
        <v>25</v>
      </c>
      <c r="C597" s="149" t="s">
        <v>58</v>
      </c>
      <c r="D597" s="252"/>
      <c r="E597" s="255"/>
      <c r="F597" s="237"/>
      <c r="G597" s="239"/>
      <c r="H597" s="239"/>
      <c r="I597" s="257"/>
    </row>
    <row r="598" spans="2:12" ht="40.5" x14ac:dyDescent="0.3">
      <c r="B598" s="148" t="s">
        <v>417</v>
      </c>
      <c r="C598" s="149" t="s">
        <v>59</v>
      </c>
      <c r="D598" s="252"/>
      <c r="E598" s="255"/>
      <c r="F598" s="237"/>
      <c r="G598" s="239"/>
      <c r="H598" s="239"/>
      <c r="I598" s="257"/>
    </row>
    <row r="599" spans="2:12" ht="28.5" x14ac:dyDescent="0.3">
      <c r="B599" s="148" t="s">
        <v>419</v>
      </c>
      <c r="C599" s="149" t="s">
        <v>498</v>
      </c>
      <c r="D599" s="252"/>
      <c r="E599" s="255"/>
      <c r="F599" s="237"/>
      <c r="G599" s="239"/>
      <c r="H599" s="239"/>
      <c r="I599" s="257"/>
    </row>
    <row r="600" spans="2:12" ht="54.75" x14ac:dyDescent="0.3">
      <c r="B600" s="150" t="s">
        <v>486</v>
      </c>
      <c r="C600" s="149" t="s">
        <v>76</v>
      </c>
      <c r="D600" s="253"/>
      <c r="E600" s="256"/>
      <c r="F600" s="238"/>
      <c r="G600" s="236"/>
      <c r="H600" s="236"/>
      <c r="I600" s="258"/>
    </row>
    <row r="601" spans="2:12" x14ac:dyDescent="0.3">
      <c r="B601" s="259" t="s">
        <v>421</v>
      </c>
      <c r="C601" s="260"/>
      <c r="D601" s="261"/>
      <c r="E601" s="261"/>
      <c r="F601" s="261"/>
      <c r="G601" s="261"/>
      <c r="H601" s="261"/>
      <c r="I601" s="261"/>
    </row>
    <row r="602" spans="2:12" ht="42" x14ac:dyDescent="0.3">
      <c r="B602" s="138" t="s">
        <v>422</v>
      </c>
      <c r="C602" s="151" t="s">
        <v>423</v>
      </c>
      <c r="D602" s="251"/>
      <c r="E602" s="251"/>
      <c r="F602" s="251"/>
      <c r="G602" s="251"/>
      <c r="H602" s="251"/>
      <c r="I602" s="251"/>
    </row>
    <row r="603" spans="2:12" x14ac:dyDescent="0.3">
      <c r="B603" s="149" t="s">
        <v>424</v>
      </c>
      <c r="C603" s="149" t="s">
        <v>499</v>
      </c>
      <c r="D603" s="172">
        <v>2</v>
      </c>
      <c r="E603" s="172"/>
      <c r="F603" s="172"/>
      <c r="G603" s="46"/>
      <c r="H603" s="44"/>
      <c r="I603" s="163"/>
      <c r="J603" s="164"/>
      <c r="K603" s="164"/>
      <c r="L603" s="164"/>
    </row>
    <row r="604" spans="2:12" ht="27" x14ac:dyDescent="0.3">
      <c r="B604" s="149" t="s">
        <v>490</v>
      </c>
      <c r="C604" s="149" t="s">
        <v>81</v>
      </c>
      <c r="D604" s="172">
        <v>10</v>
      </c>
      <c r="E604" s="172"/>
      <c r="F604" s="172"/>
      <c r="G604" s="172"/>
      <c r="H604" s="162"/>
      <c r="I604" s="163"/>
    </row>
    <row r="605" spans="2:12" ht="54" x14ac:dyDescent="0.3">
      <c r="B605" s="177"/>
      <c r="C605" s="178" t="s">
        <v>500</v>
      </c>
      <c r="D605" s="179"/>
      <c r="E605" s="180"/>
      <c r="F605" s="179"/>
      <c r="G605" s="46"/>
      <c r="H605" s="44"/>
      <c r="I605" s="163"/>
    </row>
    <row r="606" spans="2:12" x14ac:dyDescent="0.3">
      <c r="B606" s="153" t="s">
        <v>428</v>
      </c>
      <c r="C606" s="154"/>
      <c r="D606" s="46">
        <f>+Հ4!H826</f>
        <v>17000</v>
      </c>
      <c r="E606" s="46">
        <f>+Հ4!I826</f>
        <v>0</v>
      </c>
      <c r="F606" s="46">
        <f>+Հ4!J826</f>
        <v>0</v>
      </c>
      <c r="G606" s="46">
        <f>+Հ4!K826</f>
        <v>0</v>
      </c>
      <c r="H606" s="46">
        <f>+Հ4!L826</f>
        <v>0</v>
      </c>
      <c r="I606" s="44"/>
    </row>
  </sheetData>
  <mergeCells count="250">
    <mergeCell ref="B601:C601"/>
    <mergeCell ref="D601:I601"/>
    <mergeCell ref="D602:I602"/>
    <mergeCell ref="B585:C585"/>
    <mergeCell ref="D585:I585"/>
    <mergeCell ref="D586:I586"/>
    <mergeCell ref="D595:I595"/>
    <mergeCell ref="D596:D600"/>
    <mergeCell ref="E596:E600"/>
    <mergeCell ref="F596:F600"/>
    <mergeCell ref="G596:G600"/>
    <mergeCell ref="H596:H600"/>
    <mergeCell ref="I596:I600"/>
    <mergeCell ref="B569:C569"/>
    <mergeCell ref="D569:I569"/>
    <mergeCell ref="D570:I570"/>
    <mergeCell ref="D579:I579"/>
    <mergeCell ref="D580:D584"/>
    <mergeCell ref="E580:E584"/>
    <mergeCell ref="F580:F584"/>
    <mergeCell ref="G580:G584"/>
    <mergeCell ref="H580:H584"/>
    <mergeCell ref="I580:I584"/>
    <mergeCell ref="B546:C546"/>
    <mergeCell ref="D546:I546"/>
    <mergeCell ref="D547:I547"/>
    <mergeCell ref="D563:I563"/>
    <mergeCell ref="D564:D568"/>
    <mergeCell ref="E564:E568"/>
    <mergeCell ref="F564:F568"/>
    <mergeCell ref="G564:G568"/>
    <mergeCell ref="H564:H568"/>
    <mergeCell ref="I564:I568"/>
    <mergeCell ref="B514:C514"/>
    <mergeCell ref="D514:I514"/>
    <mergeCell ref="D515:I515"/>
    <mergeCell ref="D540:I540"/>
    <mergeCell ref="D541:D545"/>
    <mergeCell ref="E541:E545"/>
    <mergeCell ref="F541:F545"/>
    <mergeCell ref="G541:G545"/>
    <mergeCell ref="H541:H545"/>
    <mergeCell ref="I541:I545"/>
    <mergeCell ref="B501:C501"/>
    <mergeCell ref="D501:I501"/>
    <mergeCell ref="D502:I502"/>
    <mergeCell ref="D508:I508"/>
    <mergeCell ref="D509:D513"/>
    <mergeCell ref="E509:E513"/>
    <mergeCell ref="F509:F513"/>
    <mergeCell ref="G509:G513"/>
    <mergeCell ref="H509:H513"/>
    <mergeCell ref="I509:I513"/>
    <mergeCell ref="B478:C478"/>
    <mergeCell ref="D478:I478"/>
    <mergeCell ref="D479:I479"/>
    <mergeCell ref="D495:I495"/>
    <mergeCell ref="D496:D500"/>
    <mergeCell ref="E496:E500"/>
    <mergeCell ref="F496:F500"/>
    <mergeCell ref="G496:G500"/>
    <mergeCell ref="H496:H500"/>
    <mergeCell ref="I496:I500"/>
    <mergeCell ref="B449:C449"/>
    <mergeCell ref="D449:I449"/>
    <mergeCell ref="D450:I450"/>
    <mergeCell ref="D472:I472"/>
    <mergeCell ref="D473:D477"/>
    <mergeCell ref="E473:E477"/>
    <mergeCell ref="F473:F477"/>
    <mergeCell ref="G473:G477"/>
    <mergeCell ref="H473:H477"/>
    <mergeCell ref="I473:I477"/>
    <mergeCell ref="B437:C437"/>
    <mergeCell ref="D437:I437"/>
    <mergeCell ref="D438:I438"/>
    <mergeCell ref="D443:I443"/>
    <mergeCell ref="D444:D448"/>
    <mergeCell ref="E444:E448"/>
    <mergeCell ref="F444:F448"/>
    <mergeCell ref="G444:G448"/>
    <mergeCell ref="H444:H448"/>
    <mergeCell ref="I444:I448"/>
    <mergeCell ref="D431:I431"/>
    <mergeCell ref="D432:D436"/>
    <mergeCell ref="E432:E436"/>
    <mergeCell ref="F432:F436"/>
    <mergeCell ref="G432:G436"/>
    <mergeCell ref="H432:H436"/>
    <mergeCell ref="I432:I436"/>
    <mergeCell ref="B382:C382"/>
    <mergeCell ref="D382:I382"/>
    <mergeCell ref="D383:I383"/>
    <mergeCell ref="D408:I408"/>
    <mergeCell ref="D409:D413"/>
    <mergeCell ref="E409:E413"/>
    <mergeCell ref="F409:F413"/>
    <mergeCell ref="G409:G413"/>
    <mergeCell ref="H409:H413"/>
    <mergeCell ref="I409:I413"/>
    <mergeCell ref="D415:I415"/>
    <mergeCell ref="G345:G349"/>
    <mergeCell ref="H345:H349"/>
    <mergeCell ref="I345:I349"/>
    <mergeCell ref="B350:C350"/>
    <mergeCell ref="D350:I350"/>
    <mergeCell ref="D351:I351"/>
    <mergeCell ref="G313:G317"/>
    <mergeCell ref="H313:H317"/>
    <mergeCell ref="I313:I317"/>
    <mergeCell ref="B318:C318"/>
    <mergeCell ref="D318:I318"/>
    <mergeCell ref="D319:I319"/>
    <mergeCell ref="F313:F317"/>
    <mergeCell ref="B286:C286"/>
    <mergeCell ref="D286:I286"/>
    <mergeCell ref="D287:I287"/>
    <mergeCell ref="D223:I223"/>
    <mergeCell ref="D248:I248"/>
    <mergeCell ref="D249:D253"/>
    <mergeCell ref="E249:E253"/>
    <mergeCell ref="F249:F253"/>
    <mergeCell ref="G249:G253"/>
    <mergeCell ref="H249:H253"/>
    <mergeCell ref="I249:I253"/>
    <mergeCell ref="D280:I280"/>
    <mergeCell ref="D281:D285"/>
    <mergeCell ref="E281:E285"/>
    <mergeCell ref="F281:F285"/>
    <mergeCell ref="B254:C254"/>
    <mergeCell ref="D254:I254"/>
    <mergeCell ref="D255:I255"/>
    <mergeCell ref="D184:I184"/>
    <mergeCell ref="D185:D189"/>
    <mergeCell ref="E185:E189"/>
    <mergeCell ref="F185:F189"/>
    <mergeCell ref="B158:C158"/>
    <mergeCell ref="D158:I158"/>
    <mergeCell ref="D159:I159"/>
    <mergeCell ref="G281:G285"/>
    <mergeCell ref="H281:H285"/>
    <mergeCell ref="I281:I285"/>
    <mergeCell ref="F217:F221"/>
    <mergeCell ref="G217:G221"/>
    <mergeCell ref="H217:H221"/>
    <mergeCell ref="I217:I221"/>
    <mergeCell ref="B222:C222"/>
    <mergeCell ref="D222:I222"/>
    <mergeCell ref="G185:G189"/>
    <mergeCell ref="H185:H189"/>
    <mergeCell ref="I185:I189"/>
    <mergeCell ref="B190:C190"/>
    <mergeCell ref="D190:I190"/>
    <mergeCell ref="D191:I191"/>
    <mergeCell ref="D216:I216"/>
    <mergeCell ref="D217:D221"/>
    <mergeCell ref="E217:E221"/>
    <mergeCell ref="B126:C126"/>
    <mergeCell ref="D126:I126"/>
    <mergeCell ref="B109:C109"/>
    <mergeCell ref="D109:I109"/>
    <mergeCell ref="D110:I110"/>
    <mergeCell ref="D120:I120"/>
    <mergeCell ref="D121:D125"/>
    <mergeCell ref="E121:E125"/>
    <mergeCell ref="F121:F125"/>
    <mergeCell ref="G121:G125"/>
    <mergeCell ref="H121:H125"/>
    <mergeCell ref="I121:I125"/>
    <mergeCell ref="B92:C92"/>
    <mergeCell ref="D92:I92"/>
    <mergeCell ref="G70:G74"/>
    <mergeCell ref="H70:H74"/>
    <mergeCell ref="I70:I74"/>
    <mergeCell ref="B75:C75"/>
    <mergeCell ref="D75:I75"/>
    <mergeCell ref="D76:I76"/>
    <mergeCell ref="D86:I86"/>
    <mergeCell ref="D87:D91"/>
    <mergeCell ref="E87:E91"/>
    <mergeCell ref="D10:I10"/>
    <mergeCell ref="D11:D15"/>
    <mergeCell ref="E11:E15"/>
    <mergeCell ref="F11:F15"/>
    <mergeCell ref="G11:G15"/>
    <mergeCell ref="H11:H15"/>
    <mergeCell ref="I11:I15"/>
    <mergeCell ref="D16:I16"/>
    <mergeCell ref="B414:C414"/>
    <mergeCell ref="D414:I414"/>
    <mergeCell ref="D377:D381"/>
    <mergeCell ref="E377:E381"/>
    <mergeCell ref="F377:F381"/>
    <mergeCell ref="G377:G381"/>
    <mergeCell ref="D376:I376"/>
    <mergeCell ref="H377:H381"/>
    <mergeCell ref="I377:I381"/>
    <mergeCell ref="D344:I344"/>
    <mergeCell ref="D345:D349"/>
    <mergeCell ref="E345:E349"/>
    <mergeCell ref="F345:F349"/>
    <mergeCell ref="D312:I312"/>
    <mergeCell ref="D313:D317"/>
    <mergeCell ref="E313:E317"/>
    <mergeCell ref="B16:C16"/>
    <mergeCell ref="D69:I69"/>
    <mergeCell ref="D70:D74"/>
    <mergeCell ref="E70:E74"/>
    <mergeCell ref="F70:F74"/>
    <mergeCell ref="D52:I52"/>
    <mergeCell ref="D53:D57"/>
    <mergeCell ref="E53:E57"/>
    <mergeCell ref="F53:F57"/>
    <mergeCell ref="B31:C31"/>
    <mergeCell ref="D31:I31"/>
    <mergeCell ref="D32:I32"/>
    <mergeCell ref="G53:G57"/>
    <mergeCell ref="H53:H57"/>
    <mergeCell ref="I53:I57"/>
    <mergeCell ref="B58:C58"/>
    <mergeCell ref="D58:I58"/>
    <mergeCell ref="H26:H30"/>
    <mergeCell ref="I26:I30"/>
    <mergeCell ref="D59:I59"/>
    <mergeCell ref="D17:I17"/>
    <mergeCell ref="D25:I25"/>
    <mergeCell ref="D26:D30"/>
    <mergeCell ref="E26:E30"/>
    <mergeCell ref="F26:F30"/>
    <mergeCell ref="G26:G30"/>
    <mergeCell ref="D127:I127"/>
    <mergeCell ref="D152:I152"/>
    <mergeCell ref="D153:D157"/>
    <mergeCell ref="E153:E157"/>
    <mergeCell ref="F153:F157"/>
    <mergeCell ref="G153:G157"/>
    <mergeCell ref="H153:H157"/>
    <mergeCell ref="F87:F91"/>
    <mergeCell ref="G87:G91"/>
    <mergeCell ref="H87:H91"/>
    <mergeCell ref="I87:I91"/>
    <mergeCell ref="D93:I93"/>
    <mergeCell ref="D103:I103"/>
    <mergeCell ref="D104:D108"/>
    <mergeCell ref="E104:E108"/>
    <mergeCell ref="F104:F108"/>
    <mergeCell ref="G104:G108"/>
    <mergeCell ref="H104:H108"/>
    <mergeCell ref="I104:I108"/>
    <mergeCell ref="I153:I157"/>
  </mergeCells>
  <printOptions horizontalCentered="1"/>
  <pageMargins left="0.11811023622047245" right="0.11811023622047245" top="0.55118110236220474" bottom="0.15748031496062992" header="0.31496062992125984" footer="0.11811023622047245"/>
  <pageSetup paperSize="9" scale="58" orientation="landscape" r:id="rId1"/>
  <rowBreaks count="9" manualBreakCount="9">
    <brk id="24" max="16383" man="1"/>
    <brk id="59" max="16383" man="1"/>
    <brk id="96" max="16383" man="1"/>
    <brk id="134" max="16383" man="1"/>
    <brk id="172" max="16383" man="1"/>
    <brk id="210" max="16383" man="1"/>
    <brk id="248" max="16383" man="1"/>
    <brk id="286" max="16383" man="1"/>
    <brk id="3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872"/>
  <sheetViews>
    <sheetView topLeftCell="F4" workbookViewId="0">
      <pane xSplit="2" ySplit="3" topLeftCell="H484" activePane="bottomRight" state="frozen"/>
      <selection activeCell="F4" sqref="F4"/>
      <selection pane="topRight" activeCell="H4" sqref="H4"/>
      <selection pane="bottomLeft" activeCell="F7" sqref="F7"/>
      <selection pane="bottomRight" activeCell="G505" sqref="G505"/>
    </sheetView>
  </sheetViews>
  <sheetFormatPr defaultRowHeight="15" x14ac:dyDescent="0.25"/>
  <cols>
    <col min="1" max="1" width="6" customWidth="1"/>
    <col min="2" max="2" width="7.28515625" customWidth="1"/>
    <col min="3" max="4" width="7.5703125" customWidth="1"/>
    <col min="5" max="5" width="7" bestFit="1" customWidth="1"/>
    <col min="6" max="6" width="9.85546875" style="63" bestFit="1" customWidth="1"/>
    <col min="7" max="7" width="42.5703125" customWidth="1"/>
    <col min="8" max="8" width="12.42578125" style="69" bestFit="1" customWidth="1"/>
    <col min="9" max="9" width="11.42578125" style="69" bestFit="1" customWidth="1"/>
    <col min="10" max="10" width="11.28515625" style="69" bestFit="1" customWidth="1"/>
    <col min="11" max="11" width="10.85546875" style="69" bestFit="1" customWidth="1"/>
    <col min="12" max="12" width="11.5703125" style="69" bestFit="1" customWidth="1"/>
    <col min="13" max="13" width="9.140625" style="199"/>
    <col min="14" max="15" width="9.85546875" style="199" bestFit="1" customWidth="1"/>
  </cols>
  <sheetData>
    <row r="1" spans="1:15" x14ac:dyDescent="0.25">
      <c r="A1" s="7" t="s">
        <v>192</v>
      </c>
    </row>
    <row r="3" spans="1:15" ht="29.25" customHeight="1" x14ac:dyDescent="0.25">
      <c r="B3" s="264" t="s">
        <v>151</v>
      </c>
      <c r="C3" s="264"/>
      <c r="D3" s="264"/>
      <c r="E3" s="264" t="s">
        <v>85</v>
      </c>
      <c r="F3" s="264"/>
      <c r="G3" s="265" t="s">
        <v>193</v>
      </c>
      <c r="H3" s="262" t="s">
        <v>401</v>
      </c>
      <c r="I3" s="262" t="s">
        <v>402</v>
      </c>
      <c r="J3" s="262" t="s">
        <v>194</v>
      </c>
      <c r="K3" s="262" t="s">
        <v>195</v>
      </c>
      <c r="L3" s="262" t="s">
        <v>403</v>
      </c>
    </row>
    <row r="4" spans="1:15" ht="126" customHeight="1" x14ac:dyDescent="0.25">
      <c r="B4" s="60" t="s">
        <v>152</v>
      </c>
      <c r="C4" s="60" t="s">
        <v>153</v>
      </c>
      <c r="D4" s="60" t="s">
        <v>154</v>
      </c>
      <c r="E4" s="64" t="s">
        <v>11</v>
      </c>
      <c r="F4" s="64" t="s">
        <v>150</v>
      </c>
      <c r="G4" s="266"/>
      <c r="H4" s="263"/>
      <c r="I4" s="263"/>
      <c r="J4" s="263"/>
      <c r="K4" s="263"/>
      <c r="L4" s="263"/>
    </row>
    <row r="5" spans="1:15" x14ac:dyDescent="0.25">
      <c r="B5" s="93">
        <v>1</v>
      </c>
      <c r="C5" s="93">
        <v>2</v>
      </c>
      <c r="D5" s="93">
        <v>3</v>
      </c>
      <c r="E5" s="93">
        <v>4</v>
      </c>
      <c r="F5" s="93">
        <v>5</v>
      </c>
      <c r="G5" s="93">
        <v>6</v>
      </c>
      <c r="H5" s="93">
        <v>7</v>
      </c>
      <c r="I5" s="93">
        <v>8</v>
      </c>
      <c r="J5" s="93">
        <v>11</v>
      </c>
      <c r="K5" s="93">
        <v>12</v>
      </c>
      <c r="L5" s="93">
        <v>13</v>
      </c>
    </row>
    <row r="6" spans="1:15" s="70" customFormat="1" x14ac:dyDescent="0.25">
      <c r="B6" s="89"/>
      <c r="C6" s="89"/>
      <c r="D6" s="89"/>
      <c r="E6" s="90"/>
      <c r="F6" s="90"/>
      <c r="G6" s="91" t="s">
        <v>196</v>
      </c>
      <c r="H6" s="92">
        <f>+H7+H860</f>
        <v>18554834.43</v>
      </c>
      <c r="I6" s="92">
        <f>+I7+I860</f>
        <v>17154123</v>
      </c>
      <c r="J6" s="92">
        <f>+J7+J860</f>
        <v>18898069.717215009</v>
      </c>
      <c r="K6" s="92">
        <f>+K7+K860</f>
        <v>18610551.75821501</v>
      </c>
      <c r="L6" s="92">
        <f>+L7+L860</f>
        <v>18771106.69396501</v>
      </c>
      <c r="M6" s="200"/>
      <c r="N6" s="200"/>
      <c r="O6" s="200"/>
    </row>
    <row r="7" spans="1:15" s="70" customFormat="1" ht="25.5" x14ac:dyDescent="0.25">
      <c r="B7" s="71" t="s">
        <v>155</v>
      </c>
      <c r="C7" s="71" t="s">
        <v>155</v>
      </c>
      <c r="D7" s="71" t="s">
        <v>156</v>
      </c>
      <c r="E7" s="72">
        <v>1080</v>
      </c>
      <c r="F7" s="77"/>
      <c r="G7" s="78" t="s">
        <v>20</v>
      </c>
      <c r="H7" s="79">
        <f>+H9+H43+H77+H111+H145+H179+H213+H247+H281+H315+H349+H383+H417+H451+H485+H519+H553+H588+H622+H656+H690+H724+H758+H792+H826</f>
        <v>18554834.43</v>
      </c>
      <c r="I7" s="79">
        <f t="shared" ref="I7:L7" si="0">+I9+I43+I77+I111+I145+I179+I213+I247+I281+I315+I349+I383+I417+I451+I485+I519+I553+I588+I622+I656+I690+I724+I758+I792+I826</f>
        <v>17154123</v>
      </c>
      <c r="J7" s="79">
        <f t="shared" si="0"/>
        <v>18898069.717215009</v>
      </c>
      <c r="K7" s="79">
        <f t="shared" si="0"/>
        <v>18610551.75821501</v>
      </c>
      <c r="L7" s="79">
        <f t="shared" si="0"/>
        <v>18771106.69396501</v>
      </c>
      <c r="M7" s="200"/>
      <c r="N7" s="200"/>
      <c r="O7" s="200"/>
    </row>
    <row r="8" spans="1:15" x14ac:dyDescent="0.25">
      <c r="B8" s="65"/>
      <c r="C8" s="65"/>
      <c r="D8" s="65"/>
      <c r="E8" s="66"/>
      <c r="F8" s="81"/>
      <c r="G8" s="82" t="s">
        <v>198</v>
      </c>
      <c r="H8" s="83"/>
      <c r="I8" s="83"/>
      <c r="J8" s="83"/>
      <c r="K8" s="83"/>
      <c r="L8" s="83"/>
    </row>
    <row r="9" spans="1:15" s="70" customFormat="1" ht="63.75" x14ac:dyDescent="0.25">
      <c r="B9" s="71"/>
      <c r="C9" s="71"/>
      <c r="D9" s="71"/>
      <c r="E9" s="72"/>
      <c r="F9" s="77">
        <v>11001</v>
      </c>
      <c r="G9" s="78" t="s">
        <v>26</v>
      </c>
      <c r="H9" s="79">
        <f>+H11</f>
        <v>4215895.9099999992</v>
      </c>
      <c r="I9" s="79">
        <f t="shared" ref="I9:L9" si="1">+I11</f>
        <v>4048355.6999999993</v>
      </c>
      <c r="J9" s="79">
        <f t="shared" si="1"/>
        <v>4520018.3836150086</v>
      </c>
      <c r="K9" s="79">
        <f t="shared" si="1"/>
        <v>4551210.5246150084</v>
      </c>
      <c r="L9" s="79">
        <f t="shared" si="1"/>
        <v>4605506.1603650078</v>
      </c>
      <c r="M9" s="201">
        <f>+J9-I9</f>
        <v>471662.6836150093</v>
      </c>
      <c r="N9" s="201">
        <f>+K9-I9</f>
        <v>502854.82461500913</v>
      </c>
      <c r="O9" s="201">
        <f>+L9-I9</f>
        <v>557150.46036500856</v>
      </c>
    </row>
    <row r="10" spans="1:15" x14ac:dyDescent="0.25">
      <c r="B10" s="65"/>
      <c r="C10" s="65"/>
      <c r="D10" s="65"/>
      <c r="E10" s="66"/>
      <c r="F10" s="81"/>
      <c r="G10" s="82" t="s">
        <v>199</v>
      </c>
      <c r="H10" s="83"/>
      <c r="I10" s="83"/>
      <c r="J10" s="83"/>
      <c r="K10" s="83"/>
      <c r="L10" s="83"/>
    </row>
    <row r="11" spans="1:15" s="70" customFormat="1" x14ac:dyDescent="0.25">
      <c r="B11" s="71"/>
      <c r="C11" s="71"/>
      <c r="D11" s="71"/>
      <c r="E11" s="72"/>
      <c r="F11" s="77"/>
      <c r="G11" s="78" t="s">
        <v>76</v>
      </c>
      <c r="H11" s="79">
        <f>SUM(H13:H42)</f>
        <v>4215895.9099999992</v>
      </c>
      <c r="I11" s="79">
        <f t="shared" ref="I11:L11" si="2">SUM(I13:I42)</f>
        <v>4048355.6999999993</v>
      </c>
      <c r="J11" s="79">
        <f t="shared" si="2"/>
        <v>4520018.3836150086</v>
      </c>
      <c r="K11" s="79">
        <f t="shared" si="2"/>
        <v>4551210.5246150084</v>
      </c>
      <c r="L11" s="79">
        <f t="shared" si="2"/>
        <v>4605506.1603650078</v>
      </c>
      <c r="M11" s="200"/>
      <c r="N11" s="200"/>
      <c r="O11" s="200"/>
    </row>
    <row r="12" spans="1:15" ht="31.5" customHeight="1" x14ac:dyDescent="0.25">
      <c r="B12" s="65"/>
      <c r="C12" s="65"/>
      <c r="D12" s="65"/>
      <c r="E12" s="66"/>
      <c r="F12" s="81"/>
      <c r="G12" s="82" t="s">
        <v>200</v>
      </c>
      <c r="H12" s="83"/>
      <c r="I12" s="83"/>
      <c r="J12" s="83"/>
      <c r="K12" s="83"/>
      <c r="L12" s="83"/>
    </row>
    <row r="13" spans="1:15" ht="25.5" x14ac:dyDescent="0.25">
      <c r="B13" s="65"/>
      <c r="C13" s="65"/>
      <c r="D13" s="65"/>
      <c r="E13" s="66"/>
      <c r="F13" s="81"/>
      <c r="G13" s="82" t="s">
        <v>88</v>
      </c>
      <c r="H13" s="83">
        <v>2818942.3</v>
      </c>
      <c r="I13" s="83">
        <v>2467425.9</v>
      </c>
      <c r="J13" s="83">
        <v>2840340.7</v>
      </c>
      <c r="K13" s="83">
        <v>2894420.4</v>
      </c>
      <c r="L13" s="83">
        <v>2925652.3</v>
      </c>
    </row>
    <row r="14" spans="1:15" ht="25.5" x14ac:dyDescent="0.25">
      <c r="B14" s="65"/>
      <c r="C14" s="65"/>
      <c r="D14" s="65"/>
      <c r="E14" s="66"/>
      <c r="F14" s="81"/>
      <c r="G14" s="82" t="s">
        <v>89</v>
      </c>
      <c r="H14" s="83">
        <v>232073.7</v>
      </c>
      <c r="I14" s="83">
        <v>144074.29999999999</v>
      </c>
      <c r="J14" s="83">
        <v>173343.6</v>
      </c>
      <c r="K14" s="83">
        <v>178342.1</v>
      </c>
      <c r="L14" s="83">
        <v>177510.9</v>
      </c>
    </row>
    <row r="15" spans="1:15" ht="25.5" x14ac:dyDescent="0.25">
      <c r="B15" s="65"/>
      <c r="C15" s="65"/>
      <c r="D15" s="65"/>
      <c r="E15" s="66"/>
      <c r="F15" s="81"/>
      <c r="G15" s="82" t="s">
        <v>90</v>
      </c>
      <c r="H15" s="83">
        <v>232004.9</v>
      </c>
      <c r="I15" s="83">
        <v>233546.6</v>
      </c>
      <c r="J15" s="83">
        <v>236635.7</v>
      </c>
      <c r="K15" s="83">
        <v>239492.1</v>
      </c>
      <c r="L15" s="83">
        <v>244409.2</v>
      </c>
    </row>
    <row r="16" spans="1:15" x14ac:dyDescent="0.25">
      <c r="B16" s="65"/>
      <c r="C16" s="65"/>
      <c r="D16" s="65"/>
      <c r="E16" s="66"/>
      <c r="F16" s="81"/>
      <c r="G16" s="82" t="s">
        <v>91</v>
      </c>
      <c r="H16" s="83">
        <v>212417.92000000001</v>
      </c>
      <c r="I16" s="83">
        <v>386233.59999999998</v>
      </c>
      <c r="J16" s="83">
        <v>375364.6</v>
      </c>
      <c r="K16" s="83">
        <v>375364.6</v>
      </c>
      <c r="L16" s="83">
        <v>375364.6</v>
      </c>
    </row>
    <row r="17" spans="2:12" x14ac:dyDescent="0.25">
      <c r="B17" s="65"/>
      <c r="C17" s="65"/>
      <c r="D17" s="65"/>
      <c r="E17" s="66"/>
      <c r="F17" s="81"/>
      <c r="G17" s="82" t="s">
        <v>92</v>
      </c>
      <c r="H17" s="83">
        <v>10260.24</v>
      </c>
      <c r="I17" s="83">
        <v>36612.400000000001</v>
      </c>
      <c r="J17" s="83">
        <v>36314.6</v>
      </c>
      <c r="K17" s="83">
        <v>36314.6</v>
      </c>
      <c r="L17" s="83">
        <v>36314.6</v>
      </c>
    </row>
    <row r="18" spans="2:12" x14ac:dyDescent="0.25">
      <c r="B18" s="65"/>
      <c r="C18" s="65"/>
      <c r="D18" s="65"/>
      <c r="E18" s="66"/>
      <c r="F18" s="81"/>
      <c r="G18" s="82" t="s">
        <v>93</v>
      </c>
      <c r="H18" s="83">
        <v>16197.01</v>
      </c>
      <c r="I18" s="83">
        <v>29384.6</v>
      </c>
      <c r="J18" s="83">
        <v>33884.6</v>
      </c>
      <c r="K18" s="83">
        <v>33884.6</v>
      </c>
      <c r="L18" s="83">
        <v>33884.6</v>
      </c>
    </row>
    <row r="19" spans="2:12" x14ac:dyDescent="0.25">
      <c r="B19" s="65"/>
      <c r="C19" s="65"/>
      <c r="D19" s="65"/>
      <c r="E19" s="66"/>
      <c r="F19" s="81"/>
      <c r="G19" s="82" t="s">
        <v>94</v>
      </c>
      <c r="H19" s="83">
        <v>537</v>
      </c>
      <c r="I19" s="83">
        <v>400</v>
      </c>
      <c r="J19" s="83">
        <v>470</v>
      </c>
      <c r="K19" s="83">
        <v>470</v>
      </c>
      <c r="L19" s="83">
        <v>470</v>
      </c>
    </row>
    <row r="20" spans="2:12" x14ac:dyDescent="0.25">
      <c r="B20" s="65"/>
      <c r="C20" s="65"/>
      <c r="D20" s="65"/>
      <c r="E20" s="66"/>
      <c r="F20" s="81"/>
      <c r="G20" s="82" t="s">
        <v>95</v>
      </c>
      <c r="H20" s="83">
        <v>2101.4</v>
      </c>
      <c r="I20" s="83">
        <v>23751.5</v>
      </c>
      <c r="J20" s="83">
        <v>23819.9</v>
      </c>
      <c r="K20" s="83">
        <v>23819.9</v>
      </c>
      <c r="L20" s="83">
        <v>23819.9</v>
      </c>
    </row>
    <row r="21" spans="2:12" x14ac:dyDescent="0.25">
      <c r="B21" s="65"/>
      <c r="C21" s="65"/>
      <c r="D21" s="65"/>
      <c r="E21" s="66"/>
      <c r="F21" s="81"/>
      <c r="G21" s="82" t="s">
        <v>96</v>
      </c>
      <c r="H21" s="83">
        <v>3742.51</v>
      </c>
      <c r="I21" s="83">
        <v>5000</v>
      </c>
      <c r="J21" s="83">
        <v>15000.043615008</v>
      </c>
      <c r="K21" s="83">
        <v>15000.043615008</v>
      </c>
      <c r="L21" s="83">
        <v>15000.043615008</v>
      </c>
    </row>
    <row r="22" spans="2:12" x14ac:dyDescent="0.25">
      <c r="B22" s="65"/>
      <c r="C22" s="65"/>
      <c r="D22" s="65"/>
      <c r="E22" s="66"/>
      <c r="F22" s="81"/>
      <c r="G22" s="82" t="s">
        <v>97</v>
      </c>
      <c r="H22" s="83"/>
      <c r="I22" s="83"/>
      <c r="J22" s="83"/>
      <c r="K22" s="83"/>
      <c r="L22" s="83"/>
    </row>
    <row r="23" spans="2:12" x14ac:dyDescent="0.25">
      <c r="B23" s="65"/>
      <c r="C23" s="65"/>
      <c r="D23" s="65"/>
      <c r="E23" s="66"/>
      <c r="F23" s="81"/>
      <c r="G23" s="82" t="s">
        <v>98</v>
      </c>
      <c r="H23" s="83">
        <v>44448.3</v>
      </c>
      <c r="I23" s="83">
        <v>83593.2</v>
      </c>
      <c r="J23" s="83">
        <v>109420.8</v>
      </c>
      <c r="K23" s="83">
        <v>109420.8</v>
      </c>
      <c r="L23" s="83">
        <v>109420.8</v>
      </c>
    </row>
    <row r="24" spans="2:12" x14ac:dyDescent="0.25">
      <c r="B24" s="65"/>
      <c r="C24" s="65"/>
      <c r="D24" s="65"/>
      <c r="E24" s="66"/>
      <c r="F24" s="81"/>
      <c r="G24" s="82" t="s">
        <v>99</v>
      </c>
      <c r="H24" s="83">
        <v>8735.2900000000009</v>
      </c>
      <c r="I24" s="83">
        <v>17795.899999999998</v>
      </c>
      <c r="J24" s="83">
        <v>9827.4500000000007</v>
      </c>
      <c r="K24" s="83">
        <v>9827.4500000000007</v>
      </c>
      <c r="L24" s="83">
        <v>9827.4500000000007</v>
      </c>
    </row>
    <row r="25" spans="2:12" x14ac:dyDescent="0.25">
      <c r="B25" s="65"/>
      <c r="C25" s="65"/>
      <c r="D25" s="65"/>
      <c r="E25" s="66"/>
      <c r="F25" s="81"/>
      <c r="G25" s="82" t="s">
        <v>100</v>
      </c>
      <c r="H25" s="83">
        <v>3288</v>
      </c>
      <c r="I25" s="83">
        <v>15000</v>
      </c>
      <c r="J25" s="83">
        <v>15000</v>
      </c>
      <c r="K25" s="83">
        <v>15000</v>
      </c>
      <c r="L25" s="83">
        <v>15000</v>
      </c>
    </row>
    <row r="26" spans="2:12" x14ac:dyDescent="0.25">
      <c r="B26" s="65"/>
      <c r="C26" s="65"/>
      <c r="D26" s="65"/>
      <c r="E26" s="66"/>
      <c r="F26" s="81"/>
      <c r="G26" s="82" t="s">
        <v>101</v>
      </c>
      <c r="H26" s="83">
        <v>6434.76</v>
      </c>
      <c r="I26" s="83">
        <v>2000</v>
      </c>
      <c r="J26" s="83">
        <v>10500</v>
      </c>
      <c r="K26" s="83">
        <v>10500</v>
      </c>
      <c r="L26" s="83">
        <v>10500</v>
      </c>
    </row>
    <row r="27" spans="2:12" x14ac:dyDescent="0.25">
      <c r="B27" s="65"/>
      <c r="C27" s="65"/>
      <c r="D27" s="65"/>
      <c r="E27" s="66"/>
      <c r="F27" s="81"/>
      <c r="G27" s="82" t="s">
        <v>102</v>
      </c>
      <c r="H27" s="83">
        <v>17935.740000000002</v>
      </c>
      <c r="I27" s="83">
        <v>49525.4</v>
      </c>
      <c r="J27" s="83">
        <v>54508.877999999997</v>
      </c>
      <c r="K27" s="83">
        <v>54508.877999999997</v>
      </c>
      <c r="L27" s="83">
        <v>54508.877999999997</v>
      </c>
    </row>
    <row r="28" spans="2:12" x14ac:dyDescent="0.25">
      <c r="B28" s="65"/>
      <c r="C28" s="65"/>
      <c r="D28" s="65"/>
      <c r="E28" s="66"/>
      <c r="F28" s="81"/>
      <c r="G28" s="82" t="s">
        <v>103</v>
      </c>
      <c r="H28" s="83">
        <v>35595.83</v>
      </c>
      <c r="I28" s="83">
        <v>16448.900000000001</v>
      </c>
      <c r="J28" s="83">
        <v>46448.9</v>
      </c>
      <c r="K28" s="83">
        <v>16448.900000000001</v>
      </c>
      <c r="L28" s="83">
        <v>16448.900000000001</v>
      </c>
    </row>
    <row r="29" spans="2:12" ht="25.5" x14ac:dyDescent="0.25">
      <c r="B29" s="65"/>
      <c r="C29" s="65"/>
      <c r="D29" s="65"/>
      <c r="E29" s="66"/>
      <c r="F29" s="81"/>
      <c r="G29" s="82" t="s">
        <v>104</v>
      </c>
      <c r="H29" s="83">
        <v>116548.49</v>
      </c>
      <c r="I29" s="83">
        <v>69630.3</v>
      </c>
      <c r="J29" s="83">
        <v>68622.152000000002</v>
      </c>
      <c r="K29" s="83">
        <v>68622.152000000002</v>
      </c>
      <c r="L29" s="83">
        <v>68622.152000000002</v>
      </c>
    </row>
    <row r="30" spans="2:12" ht="25.5" x14ac:dyDescent="0.25">
      <c r="B30" s="65"/>
      <c r="C30" s="65"/>
      <c r="D30" s="65"/>
      <c r="E30" s="66"/>
      <c r="F30" s="81"/>
      <c r="G30" s="82" t="s">
        <v>105</v>
      </c>
      <c r="H30" s="83">
        <v>8763.9</v>
      </c>
      <c r="I30" s="83">
        <v>11400</v>
      </c>
      <c r="J30" s="83">
        <v>12250</v>
      </c>
      <c r="K30" s="83">
        <v>12250</v>
      </c>
      <c r="L30" s="83">
        <v>12250</v>
      </c>
    </row>
    <row r="31" spans="2:12" x14ac:dyDescent="0.25">
      <c r="B31" s="65"/>
      <c r="C31" s="65"/>
      <c r="D31" s="65"/>
      <c r="E31" s="66"/>
      <c r="F31" s="81"/>
      <c r="G31" s="82" t="s">
        <v>106</v>
      </c>
      <c r="H31" s="83">
        <v>293925</v>
      </c>
      <c r="I31" s="83">
        <v>341631.4</v>
      </c>
      <c r="J31" s="83">
        <v>300699.7</v>
      </c>
      <c r="K31" s="83">
        <v>299957.24100000004</v>
      </c>
      <c r="L31" s="83">
        <v>318935.07675000001</v>
      </c>
    </row>
    <row r="32" spans="2:12" x14ac:dyDescent="0.25">
      <c r="B32" s="65"/>
      <c r="C32" s="65"/>
      <c r="D32" s="65"/>
      <c r="E32" s="66"/>
      <c r="F32" s="81"/>
      <c r="G32" s="82" t="s">
        <v>107</v>
      </c>
      <c r="H32" s="83">
        <v>37000.339999999997</v>
      </c>
      <c r="I32" s="83">
        <v>10366.799999999999</v>
      </c>
      <c r="J32" s="83">
        <v>10367</v>
      </c>
      <c r="K32" s="83">
        <v>10367</v>
      </c>
      <c r="L32" s="83">
        <v>10367</v>
      </c>
    </row>
    <row r="33" spans="2:15" x14ac:dyDescent="0.25">
      <c r="B33" s="65"/>
      <c r="C33" s="65"/>
      <c r="D33" s="65"/>
      <c r="E33" s="66"/>
      <c r="F33" s="81"/>
      <c r="G33" s="82" t="s">
        <v>108</v>
      </c>
      <c r="H33" s="83">
        <v>40058.81</v>
      </c>
      <c r="I33" s="83">
        <v>35458.5</v>
      </c>
      <c r="J33" s="83">
        <v>34041.5</v>
      </c>
      <c r="K33" s="83">
        <v>34041.5</v>
      </c>
      <c r="L33" s="83">
        <v>34041.5</v>
      </c>
    </row>
    <row r="34" spans="2:15" x14ac:dyDescent="0.25">
      <c r="B34" s="65"/>
      <c r="C34" s="65"/>
      <c r="D34" s="65"/>
      <c r="E34" s="66"/>
      <c r="F34" s="81"/>
      <c r="G34" s="82" t="s">
        <v>109</v>
      </c>
      <c r="H34" s="83">
        <v>29996.83</v>
      </c>
      <c r="I34" s="83">
        <v>11308.1</v>
      </c>
      <c r="J34" s="83">
        <v>18870.3</v>
      </c>
      <c r="K34" s="83">
        <v>18870.3</v>
      </c>
      <c r="L34" s="83">
        <v>18870.3</v>
      </c>
    </row>
    <row r="35" spans="2:15" x14ac:dyDescent="0.25">
      <c r="B35" s="65"/>
      <c r="C35" s="65"/>
      <c r="D35" s="65"/>
      <c r="E35" s="66"/>
      <c r="F35" s="81"/>
      <c r="G35" s="82" t="s">
        <v>110</v>
      </c>
      <c r="H35" s="83">
        <v>41801.599999999999</v>
      </c>
      <c r="I35" s="83">
        <v>54232.800000000003</v>
      </c>
      <c r="J35" s="83">
        <v>89176.8</v>
      </c>
      <c r="K35" s="83">
        <v>89176.8</v>
      </c>
      <c r="L35" s="83">
        <v>89176.8</v>
      </c>
    </row>
    <row r="36" spans="2:15" x14ac:dyDescent="0.25">
      <c r="B36" s="65"/>
      <c r="C36" s="65"/>
      <c r="D36" s="65"/>
      <c r="E36" s="66"/>
      <c r="F36" s="81"/>
      <c r="G36" s="82" t="s">
        <v>111</v>
      </c>
      <c r="H36" s="83">
        <v>3086.04</v>
      </c>
      <c r="I36" s="83">
        <v>3535.5</v>
      </c>
      <c r="J36" s="83">
        <v>5111.16</v>
      </c>
      <c r="K36" s="83">
        <v>5111.16</v>
      </c>
      <c r="L36" s="83">
        <v>5111.16</v>
      </c>
    </row>
    <row r="37" spans="2:15" x14ac:dyDescent="0.25">
      <c r="B37" s="65"/>
      <c r="C37" s="65"/>
      <c r="D37" s="65"/>
      <c r="E37" s="66"/>
      <c r="F37" s="81"/>
      <c r="G37" s="82" t="s">
        <v>112</v>
      </c>
      <c r="H37" s="83"/>
      <c r="I37" s="83"/>
      <c r="J37" s="83"/>
      <c r="K37" s="83"/>
      <c r="L37" s="83"/>
    </row>
    <row r="38" spans="2:15" x14ac:dyDescent="0.25">
      <c r="B38" s="65"/>
      <c r="C38" s="65"/>
      <c r="D38" s="65"/>
      <c r="E38" s="66"/>
      <c r="F38" s="81"/>
      <c r="G38" s="82" t="s">
        <v>113</v>
      </c>
      <c r="H38" s="83"/>
      <c r="I38" s="83"/>
      <c r="J38" s="83"/>
      <c r="K38" s="83"/>
      <c r="L38" s="83"/>
    </row>
    <row r="39" spans="2:15" x14ac:dyDescent="0.25">
      <c r="B39" s="65"/>
      <c r="C39" s="65"/>
      <c r="D39" s="65"/>
      <c r="E39" s="66"/>
      <c r="F39" s="81"/>
      <c r="G39" s="82" t="s">
        <v>114</v>
      </c>
      <c r="H39" s="83"/>
      <c r="I39" s="83"/>
      <c r="J39" s="83"/>
      <c r="K39" s="83"/>
      <c r="L39" s="83"/>
    </row>
    <row r="40" spans="2:15" x14ac:dyDescent="0.25">
      <c r="B40" s="65"/>
      <c r="C40" s="65"/>
      <c r="D40" s="65"/>
      <c r="E40" s="66"/>
      <c r="F40" s="81"/>
      <c r="G40" s="82" t="s">
        <v>115</v>
      </c>
      <c r="H40" s="83"/>
      <c r="I40" s="83"/>
      <c r="J40" s="83"/>
      <c r="K40" s="83"/>
      <c r="L40" s="83"/>
    </row>
    <row r="41" spans="2:15" x14ac:dyDescent="0.25">
      <c r="B41" s="65"/>
      <c r="C41" s="65"/>
      <c r="D41" s="65"/>
      <c r="E41" s="66"/>
      <c r="F41" s="81"/>
      <c r="G41" s="82" t="s">
        <v>116</v>
      </c>
      <c r="H41" s="83"/>
      <c r="I41" s="83"/>
      <c r="J41" s="83"/>
      <c r="K41" s="83"/>
      <c r="L41" s="83"/>
    </row>
    <row r="42" spans="2:15" x14ac:dyDescent="0.25">
      <c r="B42" s="65"/>
      <c r="C42" s="65"/>
      <c r="D42" s="65"/>
      <c r="E42" s="66"/>
      <c r="F42" s="81"/>
      <c r="G42" s="80" t="s">
        <v>117</v>
      </c>
      <c r="H42" s="83"/>
      <c r="I42" s="83"/>
      <c r="J42" s="83"/>
      <c r="K42" s="83"/>
      <c r="L42" s="83"/>
    </row>
    <row r="43" spans="2:15" s="70" customFormat="1" ht="38.25" x14ac:dyDescent="0.25">
      <c r="B43" s="71"/>
      <c r="C43" s="71"/>
      <c r="D43" s="71"/>
      <c r="E43" s="72"/>
      <c r="F43" s="77">
        <v>11002</v>
      </c>
      <c r="G43" s="78" t="s">
        <v>31</v>
      </c>
      <c r="H43" s="79">
        <f>+H45</f>
        <v>1193377.54</v>
      </c>
      <c r="I43" s="79">
        <f t="shared" ref="I43:L43" si="3">+I45</f>
        <v>1147169.1000000003</v>
      </c>
      <c r="J43" s="79">
        <f t="shared" si="3"/>
        <v>1204989.1400000001</v>
      </c>
      <c r="K43" s="79">
        <f t="shared" si="3"/>
        <v>1213063.6399999999</v>
      </c>
      <c r="L43" s="79">
        <f t="shared" si="3"/>
        <v>1219011.6399999999</v>
      </c>
      <c r="M43" s="201">
        <f>+J43-I43</f>
        <v>57820.039999999804</v>
      </c>
      <c r="N43" s="201">
        <f>+K43-I43</f>
        <v>65894.539999999572</v>
      </c>
      <c r="O43" s="201">
        <f>+L43-I43</f>
        <v>71842.539999999572</v>
      </c>
    </row>
    <row r="44" spans="2:15" x14ac:dyDescent="0.25">
      <c r="B44" s="65"/>
      <c r="C44" s="65"/>
      <c r="D44" s="65"/>
      <c r="E44" s="66"/>
      <c r="F44" s="81"/>
      <c r="G44" s="82" t="s">
        <v>199</v>
      </c>
      <c r="H44" s="83"/>
      <c r="I44" s="83"/>
      <c r="J44" s="83"/>
      <c r="K44" s="83"/>
      <c r="L44" s="83"/>
    </row>
    <row r="45" spans="2:15" s="70" customFormat="1" x14ac:dyDescent="0.25">
      <c r="B45" s="71"/>
      <c r="C45" s="71"/>
      <c r="D45" s="71"/>
      <c r="E45" s="72"/>
      <c r="F45" s="77"/>
      <c r="G45" s="78" t="s">
        <v>76</v>
      </c>
      <c r="H45" s="79">
        <f>SUM(H47:H76)</f>
        <v>1193377.54</v>
      </c>
      <c r="I45" s="79">
        <f t="shared" ref="I45:L45" si="4">SUM(I47:I76)</f>
        <v>1147169.1000000003</v>
      </c>
      <c r="J45" s="79">
        <f t="shared" si="4"/>
        <v>1204989.1400000001</v>
      </c>
      <c r="K45" s="79">
        <f t="shared" si="4"/>
        <v>1213063.6399999999</v>
      </c>
      <c r="L45" s="79">
        <f t="shared" si="4"/>
        <v>1219011.6399999999</v>
      </c>
      <c r="M45" s="200"/>
      <c r="N45" s="200"/>
      <c r="O45" s="200"/>
    </row>
    <row r="46" spans="2:15" ht="31.5" customHeight="1" x14ac:dyDescent="0.25">
      <c r="B46" s="65"/>
      <c r="C46" s="65"/>
      <c r="D46" s="65"/>
      <c r="E46" s="66"/>
      <c r="F46" s="81"/>
      <c r="G46" s="82" t="s">
        <v>200</v>
      </c>
      <c r="H46" s="83"/>
      <c r="I46" s="83"/>
      <c r="J46" s="83"/>
      <c r="K46" s="83"/>
      <c r="L46" s="83"/>
    </row>
    <row r="47" spans="2:15" ht="25.5" x14ac:dyDescent="0.25">
      <c r="B47" s="65"/>
      <c r="C47" s="65"/>
      <c r="D47" s="65"/>
      <c r="E47" s="66"/>
      <c r="F47" s="81"/>
      <c r="G47" s="82" t="s">
        <v>88</v>
      </c>
      <c r="H47" s="83">
        <v>1099875.03</v>
      </c>
      <c r="I47" s="83">
        <v>1053976.1000000001</v>
      </c>
      <c r="J47" s="83">
        <v>1095988.1000000001</v>
      </c>
      <c r="K47" s="83">
        <v>1103455.1000000001</v>
      </c>
      <c r="L47" s="83">
        <v>1109005.1000000001</v>
      </c>
    </row>
    <row r="48" spans="2:15" ht="25.5" x14ac:dyDescent="0.25">
      <c r="B48" s="65"/>
      <c r="C48" s="65"/>
      <c r="D48" s="65"/>
      <c r="E48" s="66"/>
      <c r="F48" s="81"/>
      <c r="G48" s="82" t="s">
        <v>89</v>
      </c>
      <c r="H48" s="83">
        <v>52159</v>
      </c>
      <c r="I48" s="83">
        <v>56155.6</v>
      </c>
      <c r="J48" s="83">
        <v>55272.6</v>
      </c>
      <c r="K48" s="83">
        <v>55532.9</v>
      </c>
      <c r="L48" s="83">
        <v>55551.199999999997</v>
      </c>
    </row>
    <row r="49" spans="2:12" ht="25.5" x14ac:dyDescent="0.25">
      <c r="B49" s="65"/>
      <c r="C49" s="65"/>
      <c r="D49" s="65"/>
      <c r="E49" s="66"/>
      <c r="F49" s="81"/>
      <c r="G49" s="82" t="s">
        <v>90</v>
      </c>
      <c r="H49" s="83">
        <v>16739.3</v>
      </c>
      <c r="I49" s="83">
        <v>16936.3</v>
      </c>
      <c r="J49" s="83">
        <v>16924.8</v>
      </c>
      <c r="K49" s="83">
        <v>17272</v>
      </c>
      <c r="L49" s="83">
        <v>17651.7</v>
      </c>
    </row>
    <row r="50" spans="2:12" x14ac:dyDescent="0.25">
      <c r="B50" s="65"/>
      <c r="C50" s="65"/>
      <c r="D50" s="65"/>
      <c r="E50" s="66"/>
      <c r="F50" s="81"/>
      <c r="G50" s="82" t="s">
        <v>91</v>
      </c>
      <c r="H50" s="83">
        <v>4341.72</v>
      </c>
      <c r="I50" s="83">
        <v>0</v>
      </c>
      <c r="J50" s="83">
        <v>0</v>
      </c>
      <c r="K50" s="83">
        <v>0</v>
      </c>
      <c r="L50" s="83">
        <v>0</v>
      </c>
    </row>
    <row r="51" spans="2:12" x14ac:dyDescent="0.25">
      <c r="B51" s="65"/>
      <c r="C51" s="65"/>
      <c r="D51" s="65"/>
      <c r="E51" s="66"/>
      <c r="F51" s="81"/>
      <c r="G51" s="82" t="s">
        <v>92</v>
      </c>
      <c r="H51" s="83">
        <v>115.87</v>
      </c>
      <c r="I51" s="83">
        <v>0</v>
      </c>
      <c r="J51" s="83">
        <v>0</v>
      </c>
      <c r="K51" s="83">
        <v>0</v>
      </c>
      <c r="L51" s="83">
        <v>0</v>
      </c>
    </row>
    <row r="52" spans="2:12" x14ac:dyDescent="0.25">
      <c r="B52" s="65"/>
      <c r="C52" s="65"/>
      <c r="D52" s="65"/>
      <c r="E52" s="66"/>
      <c r="F52" s="81"/>
      <c r="G52" s="82" t="s">
        <v>93</v>
      </c>
      <c r="H52" s="83">
        <v>16801.240000000002</v>
      </c>
      <c r="I52" s="83">
        <v>17021.5</v>
      </c>
      <c r="J52" s="83">
        <v>30648.400000000001</v>
      </c>
      <c r="K52" s="83">
        <v>30648.400000000001</v>
      </c>
      <c r="L52" s="83">
        <v>30648.400000000001</v>
      </c>
    </row>
    <row r="53" spans="2:12" x14ac:dyDescent="0.25">
      <c r="B53" s="65"/>
      <c r="C53" s="65"/>
      <c r="D53" s="65"/>
      <c r="E53" s="66"/>
      <c r="F53" s="81"/>
      <c r="G53" s="82" t="s">
        <v>94</v>
      </c>
      <c r="H53" s="83"/>
      <c r="I53" s="83"/>
      <c r="J53" s="83"/>
      <c r="K53" s="83"/>
      <c r="L53" s="83"/>
    </row>
    <row r="54" spans="2:12" x14ac:dyDescent="0.25">
      <c r="B54" s="65"/>
      <c r="C54" s="65"/>
      <c r="D54" s="65"/>
      <c r="E54" s="66"/>
      <c r="F54" s="81"/>
      <c r="G54" s="82" t="s">
        <v>95</v>
      </c>
      <c r="H54" s="83"/>
      <c r="I54" s="83">
        <v>786.3</v>
      </c>
      <c r="J54" s="83">
        <v>786.30000000000007</v>
      </c>
      <c r="K54" s="83">
        <v>786.30000000000007</v>
      </c>
      <c r="L54" s="83">
        <v>786.30000000000007</v>
      </c>
    </row>
    <row r="55" spans="2:12" x14ac:dyDescent="0.25">
      <c r="B55" s="65"/>
      <c r="C55" s="65"/>
      <c r="D55" s="65"/>
      <c r="E55" s="66"/>
      <c r="F55" s="81"/>
      <c r="G55" s="82" t="s">
        <v>96</v>
      </c>
      <c r="H55" s="83"/>
      <c r="I55" s="83"/>
      <c r="J55" s="83"/>
      <c r="K55" s="83"/>
      <c r="L55" s="83"/>
    </row>
    <row r="56" spans="2:12" x14ac:dyDescent="0.25">
      <c r="B56" s="65"/>
      <c r="C56" s="65"/>
      <c r="D56" s="65"/>
      <c r="E56" s="66"/>
      <c r="F56" s="81"/>
      <c r="G56" s="82" t="s">
        <v>97</v>
      </c>
      <c r="H56" s="83">
        <v>853.95</v>
      </c>
      <c r="I56" s="83">
        <v>382.8</v>
      </c>
      <c r="J56" s="83">
        <v>1500</v>
      </c>
      <c r="K56" s="83">
        <v>1500</v>
      </c>
      <c r="L56" s="83">
        <v>1500</v>
      </c>
    </row>
    <row r="57" spans="2:12" x14ac:dyDescent="0.25">
      <c r="B57" s="65"/>
      <c r="C57" s="65"/>
      <c r="D57" s="65"/>
      <c r="E57" s="66"/>
      <c r="F57" s="81"/>
      <c r="G57" s="82" t="s">
        <v>98</v>
      </c>
      <c r="H57" s="83"/>
      <c r="I57" s="83"/>
      <c r="J57" s="83"/>
      <c r="K57" s="83"/>
      <c r="L57" s="83"/>
    </row>
    <row r="58" spans="2:12" x14ac:dyDescent="0.25">
      <c r="B58" s="65"/>
      <c r="C58" s="65"/>
      <c r="D58" s="65"/>
      <c r="E58" s="66"/>
      <c r="F58" s="81"/>
      <c r="G58" s="82" t="s">
        <v>99</v>
      </c>
      <c r="H58" s="83"/>
      <c r="I58" s="83"/>
      <c r="J58" s="83"/>
      <c r="K58" s="83"/>
      <c r="L58" s="83"/>
    </row>
    <row r="59" spans="2:12" x14ac:dyDescent="0.25">
      <c r="B59" s="65"/>
      <c r="C59" s="65"/>
      <c r="D59" s="65"/>
      <c r="E59" s="66"/>
      <c r="F59" s="81"/>
      <c r="G59" s="82" t="s">
        <v>100</v>
      </c>
      <c r="H59" s="83"/>
      <c r="I59" s="83"/>
      <c r="J59" s="83"/>
      <c r="K59" s="83"/>
      <c r="L59" s="83"/>
    </row>
    <row r="60" spans="2:12" x14ac:dyDescent="0.25">
      <c r="B60" s="65"/>
      <c r="C60" s="65"/>
      <c r="D60" s="65"/>
      <c r="E60" s="66"/>
      <c r="F60" s="81"/>
      <c r="G60" s="82" t="s">
        <v>101</v>
      </c>
      <c r="H60" s="83"/>
      <c r="I60" s="83"/>
      <c r="J60" s="83"/>
      <c r="K60" s="83"/>
      <c r="L60" s="83"/>
    </row>
    <row r="61" spans="2:12" x14ac:dyDescent="0.25">
      <c r="B61" s="65"/>
      <c r="C61" s="65"/>
      <c r="D61" s="65"/>
      <c r="E61" s="66"/>
      <c r="F61" s="81"/>
      <c r="G61" s="82" t="s">
        <v>102</v>
      </c>
      <c r="H61" s="83"/>
      <c r="I61" s="83"/>
      <c r="J61" s="83"/>
      <c r="K61" s="83"/>
      <c r="L61" s="83"/>
    </row>
    <row r="62" spans="2:12" x14ac:dyDescent="0.25">
      <c r="B62" s="65"/>
      <c r="C62" s="65"/>
      <c r="D62" s="65"/>
      <c r="E62" s="66"/>
      <c r="F62" s="81"/>
      <c r="G62" s="82" t="s">
        <v>103</v>
      </c>
      <c r="H62" s="83"/>
      <c r="I62" s="83"/>
      <c r="J62" s="83"/>
      <c r="K62" s="83"/>
      <c r="L62" s="83"/>
    </row>
    <row r="63" spans="2:12" ht="25.5" x14ac:dyDescent="0.25">
      <c r="B63" s="65"/>
      <c r="C63" s="65"/>
      <c r="D63" s="65"/>
      <c r="E63" s="66"/>
      <c r="F63" s="81"/>
      <c r="G63" s="82" t="s">
        <v>104</v>
      </c>
      <c r="H63" s="83"/>
      <c r="I63" s="83"/>
      <c r="J63" s="83"/>
      <c r="K63" s="83"/>
      <c r="L63" s="83"/>
    </row>
    <row r="64" spans="2:12" ht="25.5" x14ac:dyDescent="0.25">
      <c r="B64" s="65"/>
      <c r="C64" s="65"/>
      <c r="D64" s="65"/>
      <c r="E64" s="66"/>
      <c r="F64" s="81"/>
      <c r="G64" s="82" t="s">
        <v>105</v>
      </c>
      <c r="H64" s="83"/>
      <c r="I64" s="83"/>
      <c r="J64" s="83"/>
      <c r="K64" s="83"/>
      <c r="L64" s="83"/>
    </row>
    <row r="65" spans="2:15" x14ac:dyDescent="0.25">
      <c r="B65" s="65"/>
      <c r="C65" s="65"/>
      <c r="D65" s="65"/>
      <c r="E65" s="66"/>
      <c r="F65" s="81"/>
      <c r="G65" s="82" t="s">
        <v>106</v>
      </c>
      <c r="H65" s="83"/>
      <c r="I65" s="83"/>
      <c r="J65" s="83"/>
      <c r="K65" s="83"/>
      <c r="L65" s="83"/>
    </row>
    <row r="66" spans="2:15" x14ac:dyDescent="0.25">
      <c r="B66" s="65"/>
      <c r="C66" s="65"/>
      <c r="D66" s="65"/>
      <c r="E66" s="66"/>
      <c r="F66" s="81"/>
      <c r="G66" s="82" t="s">
        <v>107</v>
      </c>
      <c r="H66" s="83"/>
      <c r="I66" s="83"/>
      <c r="J66" s="83"/>
      <c r="K66" s="83"/>
      <c r="L66" s="83"/>
    </row>
    <row r="67" spans="2:15" x14ac:dyDescent="0.25">
      <c r="B67" s="65"/>
      <c r="C67" s="65"/>
      <c r="D67" s="65"/>
      <c r="E67" s="66"/>
      <c r="F67" s="81"/>
      <c r="G67" s="82" t="s">
        <v>108</v>
      </c>
      <c r="H67" s="83"/>
      <c r="I67" s="83"/>
      <c r="J67" s="83"/>
      <c r="K67" s="83"/>
      <c r="L67" s="83"/>
    </row>
    <row r="68" spans="2:15" x14ac:dyDescent="0.25">
      <c r="B68" s="65"/>
      <c r="C68" s="65"/>
      <c r="D68" s="65"/>
      <c r="E68" s="66"/>
      <c r="F68" s="81"/>
      <c r="G68" s="82" t="s">
        <v>109</v>
      </c>
      <c r="H68" s="83"/>
      <c r="I68" s="83"/>
      <c r="J68" s="83"/>
      <c r="K68" s="83"/>
      <c r="L68" s="83"/>
    </row>
    <row r="69" spans="2:15" x14ac:dyDescent="0.25">
      <c r="B69" s="65"/>
      <c r="C69" s="65"/>
      <c r="D69" s="65"/>
      <c r="E69" s="66"/>
      <c r="F69" s="81"/>
      <c r="G69" s="82" t="s">
        <v>110</v>
      </c>
      <c r="H69" s="83">
        <v>800</v>
      </c>
      <c r="I69" s="83"/>
      <c r="J69" s="83">
        <v>1200</v>
      </c>
      <c r="K69" s="83">
        <v>1200</v>
      </c>
      <c r="L69" s="83">
        <v>1200</v>
      </c>
    </row>
    <row r="70" spans="2:15" x14ac:dyDescent="0.25">
      <c r="B70" s="65"/>
      <c r="C70" s="65"/>
      <c r="D70" s="65"/>
      <c r="E70" s="66"/>
      <c r="F70" s="81"/>
      <c r="G70" s="82" t="s">
        <v>111</v>
      </c>
      <c r="H70" s="83">
        <v>1691.43</v>
      </c>
      <c r="I70" s="83">
        <v>1910.5</v>
      </c>
      <c r="J70" s="83">
        <v>2668.94</v>
      </c>
      <c r="K70" s="83">
        <v>2668.94</v>
      </c>
      <c r="L70" s="83">
        <v>2668.94</v>
      </c>
    </row>
    <row r="71" spans="2:15" x14ac:dyDescent="0.25">
      <c r="B71" s="65"/>
      <c r="C71" s="65"/>
      <c r="D71" s="65"/>
      <c r="E71" s="66"/>
      <c r="F71" s="81"/>
      <c r="G71" s="82" t="s">
        <v>112</v>
      </c>
      <c r="H71" s="83"/>
      <c r="I71" s="83"/>
      <c r="J71" s="83"/>
      <c r="K71" s="83"/>
      <c r="L71" s="83"/>
    </row>
    <row r="72" spans="2:15" x14ac:dyDescent="0.25">
      <c r="B72" s="65"/>
      <c r="C72" s="65"/>
      <c r="D72" s="65"/>
      <c r="E72" s="66"/>
      <c r="F72" s="81"/>
      <c r="G72" s="82" t="s">
        <v>113</v>
      </c>
      <c r="H72" s="83"/>
      <c r="I72" s="83"/>
      <c r="J72" s="83"/>
      <c r="K72" s="83"/>
      <c r="L72" s="83"/>
    </row>
    <row r="73" spans="2:15" x14ac:dyDescent="0.25">
      <c r="B73" s="65"/>
      <c r="C73" s="65"/>
      <c r="D73" s="65"/>
      <c r="E73" s="66"/>
      <c r="F73" s="81"/>
      <c r="G73" s="82" t="s">
        <v>114</v>
      </c>
      <c r="H73" s="83"/>
      <c r="I73" s="83"/>
      <c r="J73" s="83"/>
      <c r="K73" s="83"/>
      <c r="L73" s="83"/>
    </row>
    <row r="74" spans="2:15" x14ac:dyDescent="0.25">
      <c r="B74" s="65"/>
      <c r="C74" s="65"/>
      <c r="D74" s="65"/>
      <c r="E74" s="66"/>
      <c r="F74" s="81"/>
      <c r="G74" s="82" t="s">
        <v>115</v>
      </c>
      <c r="H74" s="83"/>
      <c r="I74" s="83"/>
      <c r="J74" s="83"/>
      <c r="K74" s="83"/>
      <c r="L74" s="83"/>
    </row>
    <row r="75" spans="2:15" x14ac:dyDescent="0.25">
      <c r="B75" s="65"/>
      <c r="C75" s="65"/>
      <c r="D75" s="65"/>
      <c r="E75" s="66"/>
      <c r="F75" s="81"/>
      <c r="G75" s="82" t="s">
        <v>116</v>
      </c>
      <c r="H75" s="83"/>
      <c r="I75" s="83"/>
      <c r="J75" s="83"/>
      <c r="K75" s="83"/>
      <c r="L75" s="83"/>
    </row>
    <row r="76" spans="2:15" x14ac:dyDescent="0.25">
      <c r="B76" s="65"/>
      <c r="C76" s="65"/>
      <c r="D76" s="65"/>
      <c r="E76" s="66"/>
      <c r="F76" s="81"/>
      <c r="G76" s="80" t="s">
        <v>117</v>
      </c>
      <c r="H76" s="83"/>
      <c r="I76" s="83"/>
      <c r="J76" s="83"/>
      <c r="K76" s="83"/>
      <c r="L76" s="83"/>
    </row>
    <row r="77" spans="2:15" s="70" customFormat="1" ht="51" x14ac:dyDescent="0.25">
      <c r="B77" s="71"/>
      <c r="C77" s="71"/>
      <c r="D77" s="71"/>
      <c r="E77" s="72"/>
      <c r="F77" s="77">
        <v>11003</v>
      </c>
      <c r="G77" s="78" t="s">
        <v>33</v>
      </c>
      <c r="H77" s="79">
        <f>+H79</f>
        <v>727997.77499999991</v>
      </c>
      <c r="I77" s="79">
        <f t="shared" ref="I77:L77" si="5">+I79</f>
        <v>650426.20000000007</v>
      </c>
      <c r="J77" s="79">
        <f t="shared" si="5"/>
        <v>707498.66799999995</v>
      </c>
      <c r="K77" s="79">
        <f t="shared" si="5"/>
        <v>711764.96799999988</v>
      </c>
      <c r="L77" s="79">
        <f t="shared" si="5"/>
        <v>715626.3679999999</v>
      </c>
      <c r="M77" s="201">
        <f>+J77-I77</f>
        <v>57072.467999999877</v>
      </c>
      <c r="N77" s="201">
        <f>+K77-I77</f>
        <v>61338.767999999807</v>
      </c>
      <c r="O77" s="201">
        <f>+L77-I77</f>
        <v>65200.16799999983</v>
      </c>
    </row>
    <row r="78" spans="2:15" x14ac:dyDescent="0.25">
      <c r="B78" s="65"/>
      <c r="C78" s="65"/>
      <c r="D78" s="65"/>
      <c r="E78" s="66"/>
      <c r="F78" s="81"/>
      <c r="G78" s="82" t="s">
        <v>199</v>
      </c>
      <c r="H78" s="83"/>
      <c r="I78" s="83"/>
      <c r="J78" s="83"/>
      <c r="K78" s="83"/>
      <c r="L78" s="83"/>
    </row>
    <row r="79" spans="2:15" s="70" customFormat="1" x14ac:dyDescent="0.25">
      <c r="B79" s="71"/>
      <c r="C79" s="71"/>
      <c r="D79" s="71"/>
      <c r="E79" s="72"/>
      <c r="F79" s="77"/>
      <c r="G79" s="78" t="s">
        <v>76</v>
      </c>
      <c r="H79" s="79">
        <f>SUM(H81:H110)</f>
        <v>727997.77499999991</v>
      </c>
      <c r="I79" s="79">
        <f t="shared" ref="I79:L79" si="6">SUM(I81:I110)</f>
        <v>650426.20000000007</v>
      </c>
      <c r="J79" s="79">
        <f t="shared" si="6"/>
        <v>707498.66799999995</v>
      </c>
      <c r="K79" s="79">
        <f t="shared" si="6"/>
        <v>711764.96799999988</v>
      </c>
      <c r="L79" s="79">
        <f t="shared" si="6"/>
        <v>715626.3679999999</v>
      </c>
      <c r="M79" s="200"/>
      <c r="N79" s="200"/>
      <c r="O79" s="200"/>
    </row>
    <row r="80" spans="2:15" ht="31.5" customHeight="1" x14ac:dyDescent="0.25">
      <c r="B80" s="65"/>
      <c r="C80" s="65"/>
      <c r="D80" s="65"/>
      <c r="E80" s="66"/>
      <c r="F80" s="81"/>
      <c r="G80" s="82" t="s">
        <v>200</v>
      </c>
      <c r="H80" s="83"/>
      <c r="I80" s="83"/>
      <c r="J80" s="83"/>
      <c r="K80" s="83"/>
      <c r="L80" s="83"/>
    </row>
    <row r="81" spans="2:12" ht="25.5" x14ac:dyDescent="0.25">
      <c r="B81" s="65"/>
      <c r="C81" s="65"/>
      <c r="D81" s="65"/>
      <c r="E81" s="66"/>
      <c r="F81" s="81"/>
      <c r="G81" s="82" t="s">
        <v>88</v>
      </c>
      <c r="H81" s="83">
        <v>649980.54500000004</v>
      </c>
      <c r="I81" s="83">
        <v>593974.80000000005</v>
      </c>
      <c r="J81" s="83">
        <v>622757.9</v>
      </c>
      <c r="K81" s="83">
        <v>626769.80000000005</v>
      </c>
      <c r="L81" s="83">
        <v>630399.30000000005</v>
      </c>
    </row>
    <row r="82" spans="2:12" ht="25.5" x14ac:dyDescent="0.25">
      <c r="B82" s="65"/>
      <c r="C82" s="65"/>
      <c r="D82" s="65"/>
      <c r="E82" s="66"/>
      <c r="F82" s="81"/>
      <c r="G82" s="82" t="s">
        <v>89</v>
      </c>
      <c r="H82" s="83">
        <v>22713.7</v>
      </c>
      <c r="I82" s="83">
        <v>22091.3</v>
      </c>
      <c r="J82" s="83">
        <v>22617.8</v>
      </c>
      <c r="K82" s="83">
        <v>22704</v>
      </c>
      <c r="L82" s="83">
        <v>22776.9</v>
      </c>
    </row>
    <row r="83" spans="2:12" ht="25.5" x14ac:dyDescent="0.25">
      <c r="B83" s="65"/>
      <c r="C83" s="65"/>
      <c r="D83" s="65"/>
      <c r="E83" s="66"/>
      <c r="F83" s="81"/>
      <c r="G83" s="82" t="s">
        <v>90</v>
      </c>
      <c r="H83" s="83">
        <v>12169.4</v>
      </c>
      <c r="I83" s="83">
        <v>11036.8</v>
      </c>
      <c r="J83" s="83">
        <v>10933.5</v>
      </c>
      <c r="K83" s="83">
        <v>11101.7</v>
      </c>
      <c r="L83" s="83">
        <v>11260.7</v>
      </c>
    </row>
    <row r="84" spans="2:12" x14ac:dyDescent="0.25">
      <c r="B84" s="65"/>
      <c r="C84" s="65"/>
      <c r="D84" s="65"/>
      <c r="E84" s="66"/>
      <c r="F84" s="81"/>
      <c r="G84" s="82" t="s">
        <v>91</v>
      </c>
      <c r="H84" s="83">
        <v>1301.3499999999999</v>
      </c>
      <c r="I84" s="83">
        <v>0</v>
      </c>
      <c r="J84" s="83">
        <v>0</v>
      </c>
      <c r="K84" s="83">
        <v>0</v>
      </c>
      <c r="L84" s="83">
        <v>0</v>
      </c>
    </row>
    <row r="85" spans="2:12" x14ac:dyDescent="0.25">
      <c r="B85" s="65"/>
      <c r="C85" s="65"/>
      <c r="D85" s="65"/>
      <c r="E85" s="66"/>
      <c r="F85" s="81"/>
      <c r="G85" s="82" t="s">
        <v>92</v>
      </c>
      <c r="H85" s="83"/>
      <c r="I85" s="83"/>
      <c r="J85" s="83"/>
      <c r="K85" s="83"/>
      <c r="L85" s="83"/>
    </row>
    <row r="86" spans="2:12" x14ac:dyDescent="0.25">
      <c r="B86" s="65"/>
      <c r="C86" s="65"/>
      <c r="D86" s="65"/>
      <c r="E86" s="66"/>
      <c r="F86" s="81"/>
      <c r="G86" s="82" t="s">
        <v>93</v>
      </c>
      <c r="H86" s="83">
        <v>40091.120000000003</v>
      </c>
      <c r="I86" s="83">
        <v>17856.400000000001</v>
      </c>
      <c r="J86" s="83">
        <v>45887.6</v>
      </c>
      <c r="K86" s="83">
        <v>45887.6</v>
      </c>
      <c r="L86" s="83">
        <v>45887.6</v>
      </c>
    </row>
    <row r="87" spans="2:12" x14ac:dyDescent="0.25">
      <c r="B87" s="65"/>
      <c r="C87" s="65"/>
      <c r="D87" s="65"/>
      <c r="E87" s="66"/>
      <c r="F87" s="81"/>
      <c r="G87" s="82" t="s">
        <v>94</v>
      </c>
      <c r="H87" s="83"/>
      <c r="I87" s="83"/>
      <c r="J87" s="83"/>
      <c r="K87" s="83"/>
      <c r="L87" s="83"/>
    </row>
    <row r="88" spans="2:12" x14ac:dyDescent="0.25">
      <c r="B88" s="65"/>
      <c r="C88" s="65"/>
      <c r="D88" s="65"/>
      <c r="E88" s="66"/>
      <c r="F88" s="81"/>
      <c r="G88" s="82" t="s">
        <v>95</v>
      </c>
      <c r="H88" s="83"/>
      <c r="I88" s="83">
        <v>157</v>
      </c>
      <c r="J88" s="83">
        <v>157</v>
      </c>
      <c r="K88" s="83">
        <v>157</v>
      </c>
      <c r="L88" s="83">
        <v>157</v>
      </c>
    </row>
    <row r="89" spans="2:12" x14ac:dyDescent="0.25">
      <c r="B89" s="65"/>
      <c r="C89" s="65"/>
      <c r="D89" s="65"/>
      <c r="E89" s="66"/>
      <c r="F89" s="81"/>
      <c r="G89" s="82" t="s">
        <v>96</v>
      </c>
      <c r="H89" s="83"/>
      <c r="I89" s="83"/>
      <c r="J89" s="83"/>
      <c r="K89" s="83"/>
      <c r="L89" s="83"/>
    </row>
    <row r="90" spans="2:12" x14ac:dyDescent="0.25">
      <c r="B90" s="65"/>
      <c r="C90" s="65"/>
      <c r="D90" s="65"/>
      <c r="E90" s="66"/>
      <c r="F90" s="81"/>
      <c r="G90" s="82" t="s">
        <v>97</v>
      </c>
      <c r="H90" s="83">
        <v>123.22</v>
      </c>
      <c r="I90" s="83">
        <v>589.20000000000005</v>
      </c>
      <c r="J90" s="83">
        <v>589.20000000000005</v>
      </c>
      <c r="K90" s="83">
        <v>589.20000000000005</v>
      </c>
      <c r="L90" s="83">
        <v>589.20000000000005</v>
      </c>
    </row>
    <row r="91" spans="2:12" x14ac:dyDescent="0.25">
      <c r="B91" s="65"/>
      <c r="C91" s="65"/>
      <c r="D91" s="65"/>
      <c r="E91" s="66"/>
      <c r="F91" s="81"/>
      <c r="G91" s="82" t="s">
        <v>98</v>
      </c>
      <c r="H91" s="83"/>
      <c r="I91" s="83"/>
      <c r="J91" s="83"/>
      <c r="K91" s="83"/>
      <c r="L91" s="83"/>
    </row>
    <row r="92" spans="2:12" x14ac:dyDescent="0.25">
      <c r="B92" s="65"/>
      <c r="C92" s="65"/>
      <c r="D92" s="65"/>
      <c r="E92" s="66"/>
      <c r="F92" s="81"/>
      <c r="G92" s="82" t="s">
        <v>99</v>
      </c>
      <c r="H92" s="83"/>
      <c r="I92" s="83"/>
      <c r="J92" s="83"/>
      <c r="K92" s="83"/>
      <c r="L92" s="83"/>
    </row>
    <row r="93" spans="2:12" x14ac:dyDescent="0.25">
      <c r="B93" s="65"/>
      <c r="C93" s="65"/>
      <c r="D93" s="65"/>
      <c r="E93" s="66"/>
      <c r="F93" s="81"/>
      <c r="G93" s="82" t="s">
        <v>100</v>
      </c>
      <c r="H93" s="83"/>
      <c r="I93" s="83"/>
      <c r="J93" s="83"/>
      <c r="K93" s="83"/>
      <c r="L93" s="83"/>
    </row>
    <row r="94" spans="2:12" x14ac:dyDescent="0.25">
      <c r="B94" s="65"/>
      <c r="C94" s="65"/>
      <c r="D94" s="65"/>
      <c r="E94" s="66"/>
      <c r="F94" s="81"/>
      <c r="G94" s="82" t="s">
        <v>101</v>
      </c>
      <c r="H94" s="83"/>
      <c r="I94" s="83"/>
      <c r="J94" s="83"/>
      <c r="K94" s="83"/>
      <c r="L94" s="83"/>
    </row>
    <row r="95" spans="2:12" x14ac:dyDescent="0.25">
      <c r="B95" s="65"/>
      <c r="C95" s="65"/>
      <c r="D95" s="65"/>
      <c r="E95" s="66"/>
      <c r="F95" s="81"/>
      <c r="G95" s="82" t="s">
        <v>102</v>
      </c>
      <c r="H95" s="83"/>
      <c r="I95" s="83"/>
      <c r="J95" s="83"/>
      <c r="K95" s="83"/>
      <c r="L95" s="83"/>
    </row>
    <row r="96" spans="2:12" x14ac:dyDescent="0.25">
      <c r="B96" s="65"/>
      <c r="C96" s="65"/>
      <c r="D96" s="65"/>
      <c r="E96" s="66"/>
      <c r="F96" s="81"/>
      <c r="G96" s="82" t="s">
        <v>103</v>
      </c>
      <c r="H96" s="83"/>
      <c r="I96" s="83"/>
      <c r="J96" s="83"/>
      <c r="K96" s="83"/>
      <c r="L96" s="83"/>
    </row>
    <row r="97" spans="2:15" ht="25.5" x14ac:dyDescent="0.25">
      <c r="B97" s="65"/>
      <c r="C97" s="65"/>
      <c r="D97" s="65"/>
      <c r="E97" s="66"/>
      <c r="F97" s="81"/>
      <c r="G97" s="82" t="s">
        <v>104</v>
      </c>
      <c r="H97" s="83"/>
      <c r="I97" s="83"/>
      <c r="J97" s="83"/>
      <c r="K97" s="83"/>
      <c r="L97" s="83"/>
    </row>
    <row r="98" spans="2:15" ht="25.5" x14ac:dyDescent="0.25">
      <c r="B98" s="65"/>
      <c r="C98" s="65"/>
      <c r="D98" s="65"/>
      <c r="E98" s="66"/>
      <c r="F98" s="81"/>
      <c r="G98" s="82" t="s">
        <v>105</v>
      </c>
      <c r="H98" s="83"/>
      <c r="I98" s="83"/>
      <c r="J98" s="83"/>
      <c r="K98" s="83"/>
      <c r="L98" s="83"/>
    </row>
    <row r="99" spans="2:15" x14ac:dyDescent="0.25">
      <c r="B99" s="65"/>
      <c r="C99" s="65"/>
      <c r="D99" s="65"/>
      <c r="E99" s="66"/>
      <c r="F99" s="81"/>
      <c r="G99" s="82" t="s">
        <v>106</v>
      </c>
      <c r="H99" s="83"/>
      <c r="I99" s="83"/>
      <c r="J99" s="83"/>
      <c r="K99" s="83"/>
      <c r="L99" s="83"/>
    </row>
    <row r="100" spans="2:15" x14ac:dyDescent="0.25">
      <c r="B100" s="65"/>
      <c r="C100" s="65"/>
      <c r="D100" s="65"/>
      <c r="E100" s="66"/>
      <c r="F100" s="81"/>
      <c r="G100" s="82" t="s">
        <v>107</v>
      </c>
      <c r="H100" s="83"/>
      <c r="I100" s="83"/>
      <c r="J100" s="83"/>
      <c r="K100" s="83"/>
      <c r="L100" s="83"/>
    </row>
    <row r="101" spans="2:15" x14ac:dyDescent="0.25">
      <c r="B101" s="65"/>
      <c r="C101" s="65"/>
      <c r="D101" s="65"/>
      <c r="E101" s="66"/>
      <c r="F101" s="81"/>
      <c r="G101" s="82" t="s">
        <v>108</v>
      </c>
      <c r="H101" s="83"/>
      <c r="I101" s="83"/>
      <c r="J101" s="83"/>
      <c r="K101" s="83"/>
      <c r="L101" s="83"/>
    </row>
    <row r="102" spans="2:15" x14ac:dyDescent="0.25">
      <c r="B102" s="65"/>
      <c r="C102" s="65"/>
      <c r="D102" s="65"/>
      <c r="E102" s="66"/>
      <c r="F102" s="81"/>
      <c r="G102" s="82" t="s">
        <v>109</v>
      </c>
      <c r="H102" s="83"/>
      <c r="I102" s="83"/>
      <c r="J102" s="83"/>
      <c r="K102" s="83"/>
      <c r="L102" s="83"/>
    </row>
    <row r="103" spans="2:15" x14ac:dyDescent="0.25">
      <c r="B103" s="65"/>
      <c r="C103" s="65"/>
      <c r="D103" s="65"/>
      <c r="E103" s="66"/>
      <c r="F103" s="81"/>
      <c r="G103" s="82" t="s">
        <v>110</v>
      </c>
      <c r="H103" s="83">
        <v>100</v>
      </c>
      <c r="I103" s="83">
        <v>2400</v>
      </c>
      <c r="J103" s="83">
        <v>2400</v>
      </c>
      <c r="K103" s="83">
        <v>2400</v>
      </c>
      <c r="L103" s="83">
        <v>2400</v>
      </c>
    </row>
    <row r="104" spans="2:15" x14ac:dyDescent="0.25">
      <c r="B104" s="65"/>
      <c r="C104" s="65"/>
      <c r="D104" s="65"/>
      <c r="E104" s="66"/>
      <c r="F104" s="81"/>
      <c r="G104" s="82" t="s">
        <v>111</v>
      </c>
      <c r="H104" s="83">
        <v>1518.44</v>
      </c>
      <c r="I104" s="83">
        <v>2320.7000000000003</v>
      </c>
      <c r="J104" s="83">
        <v>2155.6680000000001</v>
      </c>
      <c r="K104" s="83">
        <v>2155.6680000000001</v>
      </c>
      <c r="L104" s="83">
        <v>2155.6680000000001</v>
      </c>
    </row>
    <row r="105" spans="2:15" x14ac:dyDescent="0.25">
      <c r="B105" s="65"/>
      <c r="C105" s="65"/>
      <c r="D105" s="65"/>
      <c r="E105" s="66"/>
      <c r="F105" s="81"/>
      <c r="G105" s="82" t="s">
        <v>112</v>
      </c>
      <c r="H105" s="83"/>
      <c r="I105" s="83"/>
      <c r="J105" s="83"/>
      <c r="K105" s="83"/>
      <c r="L105" s="83"/>
    </row>
    <row r="106" spans="2:15" x14ac:dyDescent="0.25">
      <c r="B106" s="65"/>
      <c r="C106" s="65"/>
      <c r="D106" s="65"/>
      <c r="E106" s="66"/>
      <c r="F106" s="81"/>
      <c r="G106" s="82" t="s">
        <v>113</v>
      </c>
      <c r="H106" s="83"/>
      <c r="I106" s="83"/>
      <c r="J106" s="83"/>
      <c r="K106" s="83"/>
      <c r="L106" s="83"/>
    </row>
    <row r="107" spans="2:15" x14ac:dyDescent="0.25">
      <c r="B107" s="65"/>
      <c r="C107" s="65"/>
      <c r="D107" s="65"/>
      <c r="E107" s="66"/>
      <c r="F107" s="81"/>
      <c r="G107" s="82" t="s">
        <v>114</v>
      </c>
      <c r="H107" s="83"/>
      <c r="I107" s="83"/>
      <c r="J107" s="83"/>
      <c r="K107" s="83"/>
      <c r="L107" s="83"/>
    </row>
    <row r="108" spans="2:15" x14ac:dyDescent="0.25">
      <c r="B108" s="65"/>
      <c r="C108" s="65"/>
      <c r="D108" s="65"/>
      <c r="E108" s="66"/>
      <c r="F108" s="81"/>
      <c r="G108" s="82" t="s">
        <v>115</v>
      </c>
      <c r="H108" s="83"/>
      <c r="I108" s="83"/>
      <c r="J108" s="83"/>
      <c r="K108" s="83"/>
      <c r="L108" s="83"/>
    </row>
    <row r="109" spans="2:15" x14ac:dyDescent="0.25">
      <c r="B109" s="65"/>
      <c r="C109" s="65"/>
      <c r="D109" s="65"/>
      <c r="E109" s="66"/>
      <c r="F109" s="81"/>
      <c r="G109" s="82" t="s">
        <v>116</v>
      </c>
      <c r="H109" s="83"/>
      <c r="I109" s="83"/>
      <c r="J109" s="83"/>
      <c r="K109" s="83"/>
      <c r="L109" s="83"/>
    </row>
    <row r="110" spans="2:15" x14ac:dyDescent="0.25">
      <c r="B110" s="65"/>
      <c r="C110" s="65"/>
      <c r="D110" s="65"/>
      <c r="E110" s="66"/>
      <c r="F110" s="81"/>
      <c r="G110" s="80" t="s">
        <v>117</v>
      </c>
      <c r="H110" s="83"/>
      <c r="I110" s="83"/>
      <c r="J110" s="83"/>
      <c r="K110" s="83"/>
      <c r="L110" s="83"/>
    </row>
    <row r="111" spans="2:15" s="70" customFormat="1" ht="51" x14ac:dyDescent="0.25">
      <c r="B111" s="71"/>
      <c r="C111" s="71"/>
      <c r="D111" s="71"/>
      <c r="E111" s="72"/>
      <c r="F111" s="77">
        <v>11004</v>
      </c>
      <c r="G111" s="78" t="s">
        <v>34</v>
      </c>
      <c r="H111" s="79">
        <f>+H113</f>
        <v>800815.4</v>
      </c>
      <c r="I111" s="79">
        <f t="shared" ref="I111:L111" si="7">+I113</f>
        <v>721994.6</v>
      </c>
      <c r="J111" s="79">
        <f t="shared" si="7"/>
        <v>801401.50000000012</v>
      </c>
      <c r="K111" s="79">
        <f t="shared" si="7"/>
        <v>806933.4</v>
      </c>
      <c r="L111" s="79">
        <f t="shared" si="7"/>
        <v>811875.00000000012</v>
      </c>
      <c r="M111" s="201">
        <f>+J111-I111</f>
        <v>79406.90000000014</v>
      </c>
      <c r="N111" s="201">
        <f>+K111-I111</f>
        <v>84938.800000000047</v>
      </c>
      <c r="O111" s="201">
        <f>+L111-I111</f>
        <v>89880.40000000014</v>
      </c>
    </row>
    <row r="112" spans="2:15" x14ac:dyDescent="0.25">
      <c r="B112" s="65"/>
      <c r="C112" s="65"/>
      <c r="D112" s="65"/>
      <c r="E112" s="66"/>
      <c r="F112" s="81"/>
      <c r="G112" s="82" t="s">
        <v>199</v>
      </c>
      <c r="H112" s="83"/>
      <c r="I112" s="83"/>
      <c r="J112" s="83"/>
      <c r="K112" s="83"/>
      <c r="L112" s="83"/>
    </row>
    <row r="113" spans="2:15" s="70" customFormat="1" x14ac:dyDescent="0.25">
      <c r="B113" s="71"/>
      <c r="C113" s="71"/>
      <c r="D113" s="71"/>
      <c r="E113" s="72"/>
      <c r="F113" s="77"/>
      <c r="G113" s="78" t="s">
        <v>76</v>
      </c>
      <c r="H113" s="79">
        <f>SUM(H115:H144)</f>
        <v>800815.4</v>
      </c>
      <c r="I113" s="79">
        <f t="shared" ref="I113:L113" si="8">SUM(I115:I144)</f>
        <v>721994.6</v>
      </c>
      <c r="J113" s="79">
        <f t="shared" si="8"/>
        <v>801401.50000000012</v>
      </c>
      <c r="K113" s="79">
        <f t="shared" si="8"/>
        <v>806933.4</v>
      </c>
      <c r="L113" s="79">
        <f t="shared" si="8"/>
        <v>811875.00000000012</v>
      </c>
      <c r="M113" s="200"/>
      <c r="N113" s="200"/>
      <c r="O113" s="200"/>
    </row>
    <row r="114" spans="2:15" ht="31.5" customHeight="1" x14ac:dyDescent="0.25">
      <c r="B114" s="65"/>
      <c r="C114" s="65"/>
      <c r="D114" s="65"/>
      <c r="E114" s="66"/>
      <c r="F114" s="81"/>
      <c r="G114" s="82" t="s">
        <v>200</v>
      </c>
      <c r="H114" s="83"/>
      <c r="I114" s="83"/>
      <c r="J114" s="83"/>
      <c r="K114" s="83"/>
      <c r="L114" s="83"/>
    </row>
    <row r="115" spans="2:15" ht="25.5" x14ac:dyDescent="0.25">
      <c r="B115" s="65"/>
      <c r="C115" s="65"/>
      <c r="D115" s="65"/>
      <c r="E115" s="66"/>
      <c r="F115" s="81"/>
      <c r="G115" s="82" t="s">
        <v>88</v>
      </c>
      <c r="H115" s="83">
        <v>702346.99</v>
      </c>
      <c r="I115" s="83">
        <v>655238</v>
      </c>
      <c r="J115" s="83">
        <v>684623.8</v>
      </c>
      <c r="K115" s="83">
        <v>689827</v>
      </c>
      <c r="L115" s="83">
        <v>694519.4</v>
      </c>
    </row>
    <row r="116" spans="2:15" ht="25.5" x14ac:dyDescent="0.25">
      <c r="B116" s="65"/>
      <c r="C116" s="65"/>
      <c r="D116" s="65"/>
      <c r="E116" s="66"/>
      <c r="F116" s="81"/>
      <c r="G116" s="82" t="s">
        <v>89</v>
      </c>
      <c r="H116" s="83">
        <v>25473.200000000001</v>
      </c>
      <c r="I116" s="83">
        <v>24577.200000000001</v>
      </c>
      <c r="J116" s="83">
        <v>25873.599999999999</v>
      </c>
      <c r="K116" s="83">
        <v>25974.1</v>
      </c>
      <c r="L116" s="83">
        <v>26017.8</v>
      </c>
    </row>
    <row r="117" spans="2:15" ht="25.5" x14ac:dyDescent="0.25">
      <c r="B117" s="65"/>
      <c r="C117" s="65"/>
      <c r="D117" s="65"/>
      <c r="E117" s="66"/>
      <c r="F117" s="81"/>
      <c r="G117" s="82" t="s">
        <v>90</v>
      </c>
      <c r="H117" s="83">
        <v>14031</v>
      </c>
      <c r="I117" s="83">
        <v>11890.1</v>
      </c>
      <c r="J117" s="83">
        <v>11515.8</v>
      </c>
      <c r="K117" s="83">
        <v>11744</v>
      </c>
      <c r="L117" s="83">
        <v>11949.5</v>
      </c>
    </row>
    <row r="118" spans="2:15" x14ac:dyDescent="0.25">
      <c r="B118" s="65"/>
      <c r="C118" s="65"/>
      <c r="D118" s="65"/>
      <c r="E118" s="66"/>
      <c r="F118" s="81"/>
      <c r="G118" s="82" t="s">
        <v>91</v>
      </c>
      <c r="H118" s="83">
        <v>4085.54</v>
      </c>
      <c r="I118" s="83"/>
      <c r="J118" s="83"/>
      <c r="K118" s="83"/>
      <c r="L118" s="83"/>
    </row>
    <row r="119" spans="2:15" x14ac:dyDescent="0.25">
      <c r="B119" s="65"/>
      <c r="C119" s="65"/>
      <c r="D119" s="65"/>
      <c r="E119" s="66"/>
      <c r="F119" s="81"/>
      <c r="G119" s="82" t="s">
        <v>92</v>
      </c>
      <c r="H119" s="83">
        <v>675.38</v>
      </c>
      <c r="I119" s="83"/>
      <c r="J119" s="83"/>
      <c r="K119" s="83"/>
      <c r="L119" s="83"/>
    </row>
    <row r="120" spans="2:15" x14ac:dyDescent="0.25">
      <c r="B120" s="65"/>
      <c r="C120" s="65"/>
      <c r="D120" s="65"/>
      <c r="E120" s="66"/>
      <c r="F120" s="81"/>
      <c r="G120" s="82" t="s">
        <v>93</v>
      </c>
      <c r="H120" s="83">
        <v>36168.75</v>
      </c>
      <c r="I120" s="83">
        <v>14797.9</v>
      </c>
      <c r="J120" s="83">
        <v>56912.4</v>
      </c>
      <c r="K120" s="83">
        <v>56912.4</v>
      </c>
      <c r="L120" s="83">
        <v>56912.4</v>
      </c>
    </row>
    <row r="121" spans="2:15" x14ac:dyDescent="0.25">
      <c r="B121" s="65"/>
      <c r="C121" s="65"/>
      <c r="D121" s="65"/>
      <c r="E121" s="66"/>
      <c r="F121" s="81"/>
      <c r="G121" s="82" t="s">
        <v>94</v>
      </c>
      <c r="H121" s="83"/>
      <c r="I121" s="83"/>
      <c r="J121" s="83"/>
      <c r="K121" s="83"/>
      <c r="L121" s="83"/>
    </row>
    <row r="122" spans="2:15" x14ac:dyDescent="0.25">
      <c r="B122" s="65"/>
      <c r="C122" s="65"/>
      <c r="D122" s="65"/>
      <c r="E122" s="66"/>
      <c r="F122" s="81"/>
      <c r="G122" s="82" t="s">
        <v>95</v>
      </c>
      <c r="H122" s="83"/>
      <c r="I122" s="83"/>
      <c r="J122" s="83"/>
      <c r="K122" s="83"/>
      <c r="L122" s="83"/>
    </row>
    <row r="123" spans="2:15" x14ac:dyDescent="0.25">
      <c r="B123" s="65"/>
      <c r="C123" s="65"/>
      <c r="D123" s="65"/>
      <c r="E123" s="66"/>
      <c r="F123" s="81"/>
      <c r="G123" s="82" t="s">
        <v>96</v>
      </c>
      <c r="H123" s="83"/>
      <c r="I123" s="83"/>
      <c r="J123" s="83"/>
      <c r="K123" s="83"/>
      <c r="L123" s="83"/>
    </row>
    <row r="124" spans="2:15" x14ac:dyDescent="0.25">
      <c r="B124" s="65"/>
      <c r="C124" s="65"/>
      <c r="D124" s="65"/>
      <c r="E124" s="66"/>
      <c r="F124" s="81"/>
      <c r="G124" s="82" t="s">
        <v>97</v>
      </c>
      <c r="H124" s="83">
        <v>17980.54</v>
      </c>
      <c r="I124" s="83">
        <v>12993.6</v>
      </c>
      <c r="J124" s="83">
        <v>20000</v>
      </c>
      <c r="K124" s="83">
        <v>20000</v>
      </c>
      <c r="L124" s="83">
        <v>20000</v>
      </c>
    </row>
    <row r="125" spans="2:15" x14ac:dyDescent="0.25">
      <c r="B125" s="65"/>
      <c r="C125" s="65"/>
      <c r="D125" s="65"/>
      <c r="E125" s="66"/>
      <c r="F125" s="81"/>
      <c r="G125" s="82" t="s">
        <v>98</v>
      </c>
      <c r="H125" s="83"/>
      <c r="I125" s="83"/>
      <c r="J125" s="83"/>
      <c r="K125" s="83"/>
      <c r="L125" s="83"/>
    </row>
    <row r="126" spans="2:15" x14ac:dyDescent="0.25">
      <c r="B126" s="65"/>
      <c r="C126" s="65"/>
      <c r="D126" s="65"/>
      <c r="E126" s="66"/>
      <c r="F126" s="81"/>
      <c r="G126" s="82" t="s">
        <v>99</v>
      </c>
      <c r="H126" s="83"/>
      <c r="I126" s="83"/>
      <c r="J126" s="83"/>
      <c r="K126" s="83"/>
      <c r="L126" s="83"/>
    </row>
    <row r="127" spans="2:15" x14ac:dyDescent="0.25">
      <c r="B127" s="65"/>
      <c r="C127" s="65"/>
      <c r="D127" s="65"/>
      <c r="E127" s="66"/>
      <c r="F127" s="81"/>
      <c r="G127" s="82" t="s">
        <v>100</v>
      </c>
      <c r="H127" s="83"/>
      <c r="I127" s="83"/>
      <c r="J127" s="83"/>
      <c r="K127" s="83"/>
      <c r="L127" s="83"/>
    </row>
    <row r="128" spans="2:15" x14ac:dyDescent="0.25">
      <c r="B128" s="65"/>
      <c r="C128" s="65"/>
      <c r="D128" s="65"/>
      <c r="E128" s="66"/>
      <c r="F128" s="81"/>
      <c r="G128" s="82" t="s">
        <v>101</v>
      </c>
      <c r="H128" s="83"/>
      <c r="I128" s="83"/>
      <c r="J128" s="83"/>
      <c r="K128" s="83"/>
      <c r="L128" s="83"/>
    </row>
    <row r="129" spans="2:12" x14ac:dyDescent="0.25">
      <c r="B129" s="65"/>
      <c r="C129" s="65"/>
      <c r="D129" s="65"/>
      <c r="E129" s="66"/>
      <c r="F129" s="81"/>
      <c r="G129" s="82" t="s">
        <v>102</v>
      </c>
      <c r="H129" s="83"/>
      <c r="I129" s="83"/>
      <c r="J129" s="83"/>
      <c r="K129" s="83"/>
      <c r="L129" s="83"/>
    </row>
    <row r="130" spans="2:12" x14ac:dyDescent="0.25">
      <c r="B130" s="65"/>
      <c r="C130" s="65"/>
      <c r="D130" s="65"/>
      <c r="E130" s="66"/>
      <c r="F130" s="81"/>
      <c r="G130" s="82" t="s">
        <v>103</v>
      </c>
      <c r="H130" s="83"/>
      <c r="I130" s="83"/>
      <c r="J130" s="83"/>
      <c r="K130" s="83"/>
      <c r="L130" s="83"/>
    </row>
    <row r="131" spans="2:12" ht="25.5" x14ac:dyDescent="0.25">
      <c r="B131" s="65"/>
      <c r="C131" s="65"/>
      <c r="D131" s="65"/>
      <c r="E131" s="66"/>
      <c r="F131" s="81"/>
      <c r="G131" s="82" t="s">
        <v>104</v>
      </c>
      <c r="H131" s="83"/>
      <c r="I131" s="83"/>
      <c r="J131" s="83"/>
      <c r="K131" s="83"/>
      <c r="L131" s="83"/>
    </row>
    <row r="132" spans="2:12" ht="25.5" x14ac:dyDescent="0.25">
      <c r="B132" s="65"/>
      <c r="C132" s="65"/>
      <c r="D132" s="65"/>
      <c r="E132" s="66"/>
      <c r="F132" s="81"/>
      <c r="G132" s="82" t="s">
        <v>105</v>
      </c>
      <c r="H132" s="83"/>
      <c r="I132" s="83"/>
      <c r="J132" s="83"/>
      <c r="K132" s="83"/>
      <c r="L132" s="83"/>
    </row>
    <row r="133" spans="2:12" x14ac:dyDescent="0.25">
      <c r="B133" s="65"/>
      <c r="C133" s="65"/>
      <c r="D133" s="65"/>
      <c r="E133" s="66"/>
      <c r="F133" s="81"/>
      <c r="G133" s="82" t="s">
        <v>106</v>
      </c>
      <c r="H133" s="83"/>
      <c r="I133" s="83"/>
      <c r="J133" s="83"/>
      <c r="K133" s="83"/>
      <c r="L133" s="83"/>
    </row>
    <row r="134" spans="2:12" x14ac:dyDescent="0.25">
      <c r="B134" s="65"/>
      <c r="C134" s="65"/>
      <c r="D134" s="65"/>
      <c r="E134" s="66"/>
      <c r="F134" s="81"/>
      <c r="G134" s="82" t="s">
        <v>107</v>
      </c>
      <c r="H134" s="83"/>
      <c r="I134" s="83"/>
      <c r="J134" s="83"/>
      <c r="K134" s="83"/>
      <c r="L134" s="83"/>
    </row>
    <row r="135" spans="2:12" x14ac:dyDescent="0.25">
      <c r="B135" s="65"/>
      <c r="C135" s="65"/>
      <c r="D135" s="65"/>
      <c r="E135" s="66"/>
      <c r="F135" s="81"/>
      <c r="G135" s="82" t="s">
        <v>108</v>
      </c>
      <c r="H135" s="83"/>
      <c r="I135" s="83"/>
      <c r="J135" s="83"/>
      <c r="K135" s="83"/>
      <c r="L135" s="83"/>
    </row>
    <row r="136" spans="2:12" x14ac:dyDescent="0.25">
      <c r="B136" s="65"/>
      <c r="C136" s="65"/>
      <c r="D136" s="65"/>
      <c r="E136" s="66"/>
      <c r="F136" s="81"/>
      <c r="G136" s="82" t="s">
        <v>109</v>
      </c>
      <c r="H136" s="83"/>
      <c r="I136" s="83"/>
      <c r="J136" s="83"/>
      <c r="K136" s="83"/>
      <c r="L136" s="83"/>
    </row>
    <row r="137" spans="2:12" x14ac:dyDescent="0.25">
      <c r="B137" s="65"/>
      <c r="C137" s="65"/>
      <c r="D137" s="65"/>
      <c r="E137" s="66"/>
      <c r="F137" s="81"/>
      <c r="G137" s="82" t="s">
        <v>110</v>
      </c>
      <c r="H137" s="83"/>
      <c r="I137" s="83">
        <v>2400</v>
      </c>
      <c r="J137" s="83">
        <v>2400</v>
      </c>
      <c r="K137" s="83">
        <v>2400</v>
      </c>
      <c r="L137" s="83">
        <v>2400</v>
      </c>
    </row>
    <row r="138" spans="2:12" x14ac:dyDescent="0.25">
      <c r="B138" s="65"/>
      <c r="C138" s="65"/>
      <c r="D138" s="65"/>
      <c r="E138" s="66"/>
      <c r="F138" s="81"/>
      <c r="G138" s="82" t="s">
        <v>111</v>
      </c>
      <c r="H138" s="83">
        <v>54</v>
      </c>
      <c r="I138" s="83">
        <v>97.8</v>
      </c>
      <c r="J138" s="83">
        <v>75.899999999999991</v>
      </c>
      <c r="K138" s="83">
        <v>75.899999999999991</v>
      </c>
      <c r="L138" s="83">
        <v>75.899999999999991</v>
      </c>
    </row>
    <row r="139" spans="2:12" x14ac:dyDescent="0.25">
      <c r="B139" s="65"/>
      <c r="C139" s="65"/>
      <c r="D139" s="65"/>
      <c r="E139" s="66"/>
      <c r="F139" s="81"/>
      <c r="G139" s="82" t="s">
        <v>112</v>
      </c>
      <c r="H139" s="83"/>
      <c r="I139" s="83"/>
      <c r="J139" s="83"/>
      <c r="K139" s="83"/>
      <c r="L139" s="83"/>
    </row>
    <row r="140" spans="2:12" x14ac:dyDescent="0.25">
      <c r="B140" s="65"/>
      <c r="C140" s="65"/>
      <c r="D140" s="65"/>
      <c r="E140" s="66"/>
      <c r="F140" s="81"/>
      <c r="G140" s="82" t="s">
        <v>113</v>
      </c>
      <c r="H140" s="83"/>
      <c r="I140" s="83"/>
      <c r="J140" s="83"/>
      <c r="K140" s="83"/>
      <c r="L140" s="83"/>
    </row>
    <row r="141" spans="2:12" x14ac:dyDescent="0.25">
      <c r="B141" s="65"/>
      <c r="C141" s="65"/>
      <c r="D141" s="65"/>
      <c r="E141" s="66"/>
      <c r="F141" s="81"/>
      <c r="G141" s="82" t="s">
        <v>114</v>
      </c>
      <c r="H141" s="83"/>
      <c r="I141" s="83"/>
      <c r="J141" s="83"/>
      <c r="K141" s="83"/>
      <c r="L141" s="83"/>
    </row>
    <row r="142" spans="2:12" x14ac:dyDescent="0.25">
      <c r="B142" s="65"/>
      <c r="C142" s="65"/>
      <c r="D142" s="65"/>
      <c r="E142" s="66"/>
      <c r="F142" s="81"/>
      <c r="G142" s="82" t="s">
        <v>115</v>
      </c>
      <c r="H142" s="83"/>
      <c r="I142" s="83"/>
      <c r="J142" s="83"/>
      <c r="K142" s="83"/>
      <c r="L142" s="83"/>
    </row>
    <row r="143" spans="2:12" x14ac:dyDescent="0.25">
      <c r="B143" s="65"/>
      <c r="C143" s="65"/>
      <c r="D143" s="65"/>
      <c r="E143" s="66"/>
      <c r="F143" s="81"/>
      <c r="G143" s="82" t="s">
        <v>116</v>
      </c>
      <c r="H143" s="83"/>
      <c r="I143" s="83"/>
      <c r="J143" s="83"/>
      <c r="K143" s="83"/>
      <c r="L143" s="83"/>
    </row>
    <row r="144" spans="2:12" x14ac:dyDescent="0.25">
      <c r="B144" s="65"/>
      <c r="C144" s="65"/>
      <c r="D144" s="65"/>
      <c r="E144" s="66"/>
      <c r="F144" s="81"/>
      <c r="G144" s="80" t="s">
        <v>117</v>
      </c>
      <c r="H144" s="83"/>
      <c r="I144" s="83"/>
      <c r="J144" s="83"/>
      <c r="K144" s="83"/>
      <c r="L144" s="83"/>
    </row>
    <row r="145" spans="2:15" s="70" customFormat="1" ht="51" x14ac:dyDescent="0.25">
      <c r="B145" s="71"/>
      <c r="C145" s="71"/>
      <c r="D145" s="71"/>
      <c r="E145" s="72"/>
      <c r="F145" s="77">
        <v>11005</v>
      </c>
      <c r="G145" s="78" t="s">
        <v>35</v>
      </c>
      <c r="H145" s="79">
        <f>+H147</f>
        <v>524395.29999999993</v>
      </c>
      <c r="I145" s="79">
        <f t="shared" ref="I145:L145" si="9">+I147</f>
        <v>468459.3</v>
      </c>
      <c r="J145" s="79">
        <f t="shared" si="9"/>
        <v>521896.8</v>
      </c>
      <c r="K145" s="79">
        <f t="shared" si="9"/>
        <v>511834.7</v>
      </c>
      <c r="L145" s="79">
        <f t="shared" si="9"/>
        <v>515548.10000000003</v>
      </c>
      <c r="M145" s="201">
        <f>+J145-I145</f>
        <v>53437.5</v>
      </c>
      <c r="N145" s="201">
        <f>+K145-I145</f>
        <v>43375.400000000023</v>
      </c>
      <c r="O145" s="201">
        <f>+L145-I145</f>
        <v>47088.800000000047</v>
      </c>
    </row>
    <row r="146" spans="2:15" x14ac:dyDescent="0.25">
      <c r="B146" s="65"/>
      <c r="C146" s="65"/>
      <c r="D146" s="65"/>
      <c r="E146" s="66"/>
      <c r="F146" s="81"/>
      <c r="G146" s="82" t="s">
        <v>199</v>
      </c>
      <c r="H146" s="83"/>
      <c r="I146" s="83"/>
      <c r="J146" s="83"/>
      <c r="K146" s="83"/>
      <c r="L146" s="83"/>
    </row>
    <row r="147" spans="2:15" s="70" customFormat="1" x14ac:dyDescent="0.25">
      <c r="B147" s="71"/>
      <c r="C147" s="71"/>
      <c r="D147" s="71"/>
      <c r="E147" s="72"/>
      <c r="F147" s="77"/>
      <c r="G147" s="78" t="s">
        <v>76</v>
      </c>
      <c r="H147" s="79">
        <f>SUM(H149:H178)</f>
        <v>524395.29999999993</v>
      </c>
      <c r="I147" s="79">
        <f t="shared" ref="I147:L147" si="10">SUM(I149:I178)</f>
        <v>468459.3</v>
      </c>
      <c r="J147" s="79">
        <f t="shared" si="10"/>
        <v>521896.8</v>
      </c>
      <c r="K147" s="79">
        <f t="shared" si="10"/>
        <v>511834.7</v>
      </c>
      <c r="L147" s="79">
        <f t="shared" si="10"/>
        <v>515548.10000000003</v>
      </c>
      <c r="M147" s="200"/>
      <c r="N147" s="200"/>
      <c r="O147" s="200"/>
    </row>
    <row r="148" spans="2:15" ht="31.5" customHeight="1" x14ac:dyDescent="0.25">
      <c r="B148" s="65"/>
      <c r="C148" s="65"/>
      <c r="D148" s="65"/>
      <c r="E148" s="66"/>
      <c r="F148" s="81"/>
      <c r="G148" s="82" t="s">
        <v>200</v>
      </c>
      <c r="H148" s="83"/>
      <c r="I148" s="83"/>
      <c r="J148" s="83"/>
      <c r="K148" s="83"/>
      <c r="L148" s="83"/>
    </row>
    <row r="149" spans="2:15" ht="25.5" x14ac:dyDescent="0.25">
      <c r="B149" s="65"/>
      <c r="C149" s="65"/>
      <c r="D149" s="65"/>
      <c r="E149" s="66"/>
      <c r="F149" s="81"/>
      <c r="G149" s="82" t="s">
        <v>88</v>
      </c>
      <c r="H149" s="83">
        <v>459714.88</v>
      </c>
      <c r="I149" s="83">
        <v>419761.4</v>
      </c>
      <c r="J149" s="83">
        <v>453207.6</v>
      </c>
      <c r="K149" s="83">
        <v>442976</v>
      </c>
      <c r="L149" s="83">
        <v>446445.4</v>
      </c>
    </row>
    <row r="150" spans="2:15" ht="25.5" x14ac:dyDescent="0.25">
      <c r="B150" s="65"/>
      <c r="C150" s="65"/>
      <c r="D150" s="65"/>
      <c r="E150" s="66"/>
      <c r="F150" s="81"/>
      <c r="G150" s="82" t="s">
        <v>89</v>
      </c>
      <c r="H150" s="83">
        <v>17572</v>
      </c>
      <c r="I150" s="83">
        <v>16416.3</v>
      </c>
      <c r="J150" s="83">
        <v>16716.8</v>
      </c>
      <c r="K150" s="83">
        <v>16795.5</v>
      </c>
      <c r="L150" s="83">
        <v>16933.5</v>
      </c>
    </row>
    <row r="151" spans="2:15" ht="25.5" x14ac:dyDescent="0.25">
      <c r="B151" s="65"/>
      <c r="C151" s="65"/>
      <c r="D151" s="65"/>
      <c r="E151" s="66"/>
      <c r="F151" s="81"/>
      <c r="G151" s="82" t="s">
        <v>90</v>
      </c>
      <c r="H151" s="83">
        <v>8768.9</v>
      </c>
      <c r="I151" s="83">
        <v>8917.7999999999993</v>
      </c>
      <c r="J151" s="83">
        <v>8620</v>
      </c>
      <c r="K151" s="83">
        <v>8710.7999999999993</v>
      </c>
      <c r="L151" s="83">
        <v>8816.7999999999993</v>
      </c>
    </row>
    <row r="152" spans="2:15" x14ac:dyDescent="0.25">
      <c r="B152" s="65"/>
      <c r="C152" s="65"/>
      <c r="D152" s="65"/>
      <c r="E152" s="66"/>
      <c r="F152" s="81"/>
      <c r="G152" s="82" t="s">
        <v>91</v>
      </c>
      <c r="H152" s="83"/>
      <c r="I152" s="83"/>
      <c r="J152" s="83"/>
      <c r="K152" s="83"/>
      <c r="L152" s="83"/>
    </row>
    <row r="153" spans="2:15" x14ac:dyDescent="0.25">
      <c r="B153" s="65"/>
      <c r="C153" s="65"/>
      <c r="D153" s="65"/>
      <c r="E153" s="66"/>
      <c r="F153" s="81"/>
      <c r="G153" s="82" t="s">
        <v>92</v>
      </c>
      <c r="H153" s="83"/>
      <c r="I153" s="83"/>
      <c r="J153" s="83"/>
      <c r="K153" s="83"/>
      <c r="L153" s="83"/>
    </row>
    <row r="154" spans="2:15" x14ac:dyDescent="0.25">
      <c r="B154" s="65"/>
      <c r="C154" s="65"/>
      <c r="D154" s="65"/>
      <c r="E154" s="66"/>
      <c r="F154" s="81"/>
      <c r="G154" s="82" t="s">
        <v>93</v>
      </c>
      <c r="H154" s="83">
        <v>38332.82</v>
      </c>
      <c r="I154" s="83">
        <v>21522.6</v>
      </c>
      <c r="J154" s="83">
        <v>41543</v>
      </c>
      <c r="K154" s="83">
        <v>41543</v>
      </c>
      <c r="L154" s="83">
        <v>41543</v>
      </c>
    </row>
    <row r="155" spans="2:15" x14ac:dyDescent="0.25">
      <c r="B155" s="65"/>
      <c r="C155" s="65"/>
      <c r="D155" s="65"/>
      <c r="E155" s="66"/>
      <c r="F155" s="81"/>
      <c r="G155" s="82" t="s">
        <v>94</v>
      </c>
      <c r="H155" s="83"/>
      <c r="I155" s="83"/>
      <c r="J155" s="83"/>
      <c r="K155" s="83"/>
      <c r="L155" s="83"/>
    </row>
    <row r="156" spans="2:15" x14ac:dyDescent="0.25">
      <c r="B156" s="65"/>
      <c r="C156" s="65"/>
      <c r="D156" s="65"/>
      <c r="E156" s="66"/>
      <c r="F156" s="81"/>
      <c r="G156" s="82" t="s">
        <v>95</v>
      </c>
      <c r="H156" s="83"/>
      <c r="I156" s="83"/>
      <c r="J156" s="83"/>
      <c r="K156" s="83"/>
      <c r="L156" s="83"/>
    </row>
    <row r="157" spans="2:15" x14ac:dyDescent="0.25">
      <c r="B157" s="65"/>
      <c r="C157" s="65"/>
      <c r="D157" s="65"/>
      <c r="E157" s="66"/>
      <c r="F157" s="81"/>
      <c r="G157" s="82" t="s">
        <v>96</v>
      </c>
      <c r="H157" s="83"/>
      <c r="I157" s="83"/>
      <c r="J157" s="83"/>
      <c r="K157" s="83"/>
      <c r="L157" s="83"/>
    </row>
    <row r="158" spans="2:15" x14ac:dyDescent="0.25">
      <c r="B158" s="65"/>
      <c r="C158" s="65"/>
      <c r="D158" s="65"/>
      <c r="E158" s="66"/>
      <c r="F158" s="81"/>
      <c r="G158" s="82" t="s">
        <v>97</v>
      </c>
      <c r="H158" s="83">
        <v>6.7</v>
      </c>
      <c r="I158" s="83">
        <v>559.9</v>
      </c>
      <c r="J158" s="83">
        <v>559.9</v>
      </c>
      <c r="K158" s="83">
        <v>559.9</v>
      </c>
      <c r="L158" s="83">
        <v>559.9</v>
      </c>
    </row>
    <row r="159" spans="2:15" x14ac:dyDescent="0.25">
      <c r="B159" s="65"/>
      <c r="C159" s="65"/>
      <c r="D159" s="65"/>
      <c r="E159" s="66"/>
      <c r="F159" s="81"/>
      <c r="G159" s="82" t="s">
        <v>98</v>
      </c>
      <c r="H159" s="83"/>
      <c r="I159" s="83"/>
      <c r="J159" s="83"/>
      <c r="K159" s="83"/>
      <c r="L159" s="83"/>
    </row>
    <row r="160" spans="2:15" x14ac:dyDescent="0.25">
      <c r="B160" s="65"/>
      <c r="C160" s="65"/>
      <c r="D160" s="65"/>
      <c r="E160" s="66"/>
      <c r="F160" s="81"/>
      <c r="G160" s="82" t="s">
        <v>99</v>
      </c>
      <c r="H160" s="83"/>
      <c r="I160" s="83"/>
      <c r="J160" s="83"/>
      <c r="K160" s="83"/>
      <c r="L160" s="83"/>
    </row>
    <row r="161" spans="2:12" x14ac:dyDescent="0.25">
      <c r="B161" s="65"/>
      <c r="C161" s="65"/>
      <c r="D161" s="65"/>
      <c r="E161" s="66"/>
      <c r="F161" s="81"/>
      <c r="G161" s="82" t="s">
        <v>100</v>
      </c>
      <c r="H161" s="83"/>
      <c r="I161" s="83"/>
      <c r="J161" s="83"/>
      <c r="K161" s="83"/>
      <c r="L161" s="83"/>
    </row>
    <row r="162" spans="2:12" x14ac:dyDescent="0.25">
      <c r="B162" s="65"/>
      <c r="C162" s="65"/>
      <c r="D162" s="65"/>
      <c r="E162" s="66"/>
      <c r="F162" s="81"/>
      <c r="G162" s="82" t="s">
        <v>101</v>
      </c>
      <c r="H162" s="83"/>
      <c r="I162" s="83"/>
      <c r="J162" s="83"/>
      <c r="K162" s="83"/>
      <c r="L162" s="83"/>
    </row>
    <row r="163" spans="2:12" x14ac:dyDescent="0.25">
      <c r="B163" s="65"/>
      <c r="C163" s="65"/>
      <c r="D163" s="65"/>
      <c r="E163" s="66"/>
      <c r="F163" s="81"/>
      <c r="G163" s="82" t="s">
        <v>102</v>
      </c>
      <c r="H163" s="83"/>
      <c r="I163" s="83"/>
      <c r="J163" s="83"/>
      <c r="K163" s="83"/>
      <c r="L163" s="83"/>
    </row>
    <row r="164" spans="2:12" x14ac:dyDescent="0.25">
      <c r="B164" s="65"/>
      <c r="C164" s="65"/>
      <c r="D164" s="65"/>
      <c r="E164" s="66"/>
      <c r="F164" s="81"/>
      <c r="G164" s="82" t="s">
        <v>103</v>
      </c>
      <c r="H164" s="83"/>
      <c r="I164" s="83"/>
      <c r="J164" s="83"/>
      <c r="K164" s="83"/>
      <c r="L164" s="83"/>
    </row>
    <row r="165" spans="2:12" ht="25.5" x14ac:dyDescent="0.25">
      <c r="B165" s="65"/>
      <c r="C165" s="65"/>
      <c r="D165" s="65"/>
      <c r="E165" s="66"/>
      <c r="F165" s="81"/>
      <c r="G165" s="82" t="s">
        <v>104</v>
      </c>
      <c r="H165" s="83"/>
      <c r="I165" s="83"/>
      <c r="J165" s="83"/>
      <c r="K165" s="83"/>
      <c r="L165" s="83"/>
    </row>
    <row r="166" spans="2:12" ht="25.5" x14ac:dyDescent="0.25">
      <c r="B166" s="65"/>
      <c r="C166" s="65"/>
      <c r="D166" s="65"/>
      <c r="E166" s="66"/>
      <c r="F166" s="81"/>
      <c r="G166" s="82" t="s">
        <v>105</v>
      </c>
      <c r="H166" s="83"/>
      <c r="I166" s="83"/>
      <c r="J166" s="83"/>
      <c r="K166" s="83"/>
      <c r="L166" s="83"/>
    </row>
    <row r="167" spans="2:12" x14ac:dyDescent="0.25">
      <c r="B167" s="65"/>
      <c r="C167" s="65"/>
      <c r="D167" s="65"/>
      <c r="E167" s="66"/>
      <c r="F167" s="81"/>
      <c r="G167" s="82" t="s">
        <v>106</v>
      </c>
      <c r="H167" s="83"/>
      <c r="I167" s="83"/>
      <c r="J167" s="83"/>
      <c r="K167" s="83"/>
      <c r="L167" s="83"/>
    </row>
    <row r="168" spans="2:12" x14ac:dyDescent="0.25">
      <c r="B168" s="65"/>
      <c r="C168" s="65"/>
      <c r="D168" s="65"/>
      <c r="E168" s="66"/>
      <c r="F168" s="81"/>
      <c r="G168" s="82" t="s">
        <v>107</v>
      </c>
      <c r="H168" s="83"/>
      <c r="I168" s="83"/>
      <c r="J168" s="83"/>
      <c r="K168" s="83"/>
      <c r="L168" s="83"/>
    </row>
    <row r="169" spans="2:12" x14ac:dyDescent="0.25">
      <c r="B169" s="65"/>
      <c r="C169" s="65"/>
      <c r="D169" s="65"/>
      <c r="E169" s="66"/>
      <c r="F169" s="81"/>
      <c r="G169" s="82" t="s">
        <v>108</v>
      </c>
      <c r="H169" s="83"/>
      <c r="I169" s="83"/>
      <c r="J169" s="83"/>
      <c r="K169" s="83"/>
      <c r="L169" s="83"/>
    </row>
    <row r="170" spans="2:12" x14ac:dyDescent="0.25">
      <c r="B170" s="65"/>
      <c r="C170" s="65"/>
      <c r="D170" s="65"/>
      <c r="E170" s="66"/>
      <c r="F170" s="81"/>
      <c r="G170" s="82" t="s">
        <v>109</v>
      </c>
      <c r="H170" s="83"/>
      <c r="I170" s="83"/>
      <c r="J170" s="83"/>
      <c r="K170" s="83"/>
      <c r="L170" s="83"/>
    </row>
    <row r="171" spans="2:12" x14ac:dyDescent="0.25">
      <c r="B171" s="65"/>
      <c r="C171" s="65"/>
      <c r="D171" s="65"/>
      <c r="E171" s="66"/>
      <c r="F171" s="81"/>
      <c r="G171" s="82" t="s">
        <v>110</v>
      </c>
      <c r="H171" s="83"/>
      <c r="I171" s="83">
        <v>1200</v>
      </c>
      <c r="J171" s="83">
        <v>1200</v>
      </c>
      <c r="K171" s="83">
        <v>1200</v>
      </c>
      <c r="L171" s="83">
        <v>1200</v>
      </c>
    </row>
    <row r="172" spans="2:12" x14ac:dyDescent="0.25">
      <c r="B172" s="65"/>
      <c r="C172" s="65"/>
      <c r="D172" s="65"/>
      <c r="E172" s="66"/>
      <c r="F172" s="81"/>
      <c r="G172" s="82" t="s">
        <v>111</v>
      </c>
      <c r="H172" s="83">
        <v>0</v>
      </c>
      <c r="I172" s="83">
        <v>81.3</v>
      </c>
      <c r="J172" s="83">
        <v>49.5</v>
      </c>
      <c r="K172" s="83">
        <v>49.5</v>
      </c>
      <c r="L172" s="83">
        <v>49.5</v>
      </c>
    </row>
    <row r="173" spans="2:12" x14ac:dyDescent="0.25">
      <c r="B173" s="65"/>
      <c r="C173" s="65"/>
      <c r="D173" s="65"/>
      <c r="E173" s="66"/>
      <c r="F173" s="81"/>
      <c r="G173" s="82" t="s">
        <v>112</v>
      </c>
      <c r="H173" s="83"/>
      <c r="I173" s="83"/>
      <c r="J173" s="83"/>
      <c r="K173" s="83"/>
      <c r="L173" s="83"/>
    </row>
    <row r="174" spans="2:12" x14ac:dyDescent="0.25">
      <c r="B174" s="65"/>
      <c r="C174" s="65"/>
      <c r="D174" s="65"/>
      <c r="E174" s="66"/>
      <c r="F174" s="81"/>
      <c r="G174" s="82" t="s">
        <v>113</v>
      </c>
      <c r="H174" s="83"/>
      <c r="I174" s="83"/>
      <c r="J174" s="83"/>
      <c r="K174" s="83"/>
      <c r="L174" s="83"/>
    </row>
    <row r="175" spans="2:12" x14ac:dyDescent="0.25">
      <c r="B175" s="65"/>
      <c r="C175" s="65"/>
      <c r="D175" s="65"/>
      <c r="E175" s="66"/>
      <c r="F175" s="81"/>
      <c r="G175" s="82" t="s">
        <v>114</v>
      </c>
      <c r="H175" s="83"/>
      <c r="I175" s="83"/>
      <c r="J175" s="83"/>
      <c r="K175" s="83"/>
      <c r="L175" s="83"/>
    </row>
    <row r="176" spans="2:12" x14ac:dyDescent="0.25">
      <c r="B176" s="65"/>
      <c r="C176" s="65"/>
      <c r="D176" s="65"/>
      <c r="E176" s="66"/>
      <c r="F176" s="81"/>
      <c r="G176" s="82" t="s">
        <v>115</v>
      </c>
      <c r="H176" s="83"/>
      <c r="I176" s="83"/>
      <c r="J176" s="83"/>
      <c r="K176" s="83"/>
      <c r="L176" s="83"/>
    </row>
    <row r="177" spans="2:15" x14ac:dyDescent="0.25">
      <c r="B177" s="65"/>
      <c r="C177" s="65"/>
      <c r="D177" s="65"/>
      <c r="E177" s="66"/>
      <c r="F177" s="81"/>
      <c r="G177" s="82" t="s">
        <v>116</v>
      </c>
      <c r="H177" s="83"/>
      <c r="I177" s="83"/>
      <c r="J177" s="83"/>
      <c r="K177" s="83"/>
      <c r="L177" s="83"/>
    </row>
    <row r="178" spans="2:15" x14ac:dyDescent="0.25">
      <c r="B178" s="65"/>
      <c r="C178" s="65"/>
      <c r="D178" s="65"/>
      <c r="E178" s="66"/>
      <c r="F178" s="81"/>
      <c r="G178" s="80" t="s">
        <v>117</v>
      </c>
      <c r="H178" s="83"/>
      <c r="I178" s="83"/>
      <c r="J178" s="83"/>
      <c r="K178" s="83"/>
      <c r="L178" s="83"/>
    </row>
    <row r="179" spans="2:15" s="70" customFormat="1" ht="38.25" x14ac:dyDescent="0.25">
      <c r="B179" s="71"/>
      <c r="C179" s="71"/>
      <c r="D179" s="71"/>
      <c r="E179" s="72"/>
      <c r="F179" s="77">
        <v>11006</v>
      </c>
      <c r="G179" s="78" t="s">
        <v>36</v>
      </c>
      <c r="H179" s="79">
        <f>+H181</f>
        <v>969859.24</v>
      </c>
      <c r="I179" s="79">
        <f t="shared" ref="I179:L179" si="11">+I181</f>
        <v>833715.79999999993</v>
      </c>
      <c r="J179" s="79">
        <f t="shared" si="11"/>
        <v>1094043.5</v>
      </c>
      <c r="K179" s="79">
        <f t="shared" si="11"/>
        <v>1102449.5999999999</v>
      </c>
      <c r="L179" s="79">
        <f t="shared" si="11"/>
        <v>1110560.5</v>
      </c>
      <c r="M179" s="201">
        <f>+J179-I179</f>
        <v>260327.70000000007</v>
      </c>
      <c r="N179" s="201">
        <f>+K179-I179</f>
        <v>268733.79999999993</v>
      </c>
      <c r="O179" s="201">
        <f>+L179-I179</f>
        <v>276844.70000000007</v>
      </c>
    </row>
    <row r="180" spans="2:15" x14ac:dyDescent="0.25">
      <c r="B180" s="65"/>
      <c r="C180" s="65"/>
      <c r="D180" s="65"/>
      <c r="E180" s="66"/>
      <c r="F180" s="81"/>
      <c r="G180" s="82" t="s">
        <v>199</v>
      </c>
      <c r="H180" s="83"/>
      <c r="I180" s="83"/>
      <c r="J180" s="83"/>
      <c r="K180" s="83"/>
      <c r="L180" s="83"/>
    </row>
    <row r="181" spans="2:15" s="70" customFormat="1" x14ac:dyDescent="0.25">
      <c r="B181" s="71"/>
      <c r="C181" s="71"/>
      <c r="D181" s="71"/>
      <c r="E181" s="72"/>
      <c r="F181" s="77"/>
      <c r="G181" s="78" t="s">
        <v>76</v>
      </c>
      <c r="H181" s="79">
        <f>SUM(H183:H212)</f>
        <v>969859.24</v>
      </c>
      <c r="I181" s="79">
        <f t="shared" ref="I181:L181" si="12">SUM(I183:I212)</f>
        <v>833715.79999999993</v>
      </c>
      <c r="J181" s="79">
        <f t="shared" si="12"/>
        <v>1094043.5</v>
      </c>
      <c r="K181" s="79">
        <f t="shared" si="12"/>
        <v>1102449.5999999999</v>
      </c>
      <c r="L181" s="79">
        <f t="shared" si="12"/>
        <v>1110560.5</v>
      </c>
      <c r="M181" s="200"/>
      <c r="N181" s="200"/>
      <c r="O181" s="200"/>
    </row>
    <row r="182" spans="2:15" ht="31.5" customHeight="1" x14ac:dyDescent="0.25">
      <c r="B182" s="65"/>
      <c r="C182" s="65"/>
      <c r="D182" s="65"/>
      <c r="E182" s="66"/>
      <c r="F182" s="81"/>
      <c r="G182" s="82" t="s">
        <v>200</v>
      </c>
      <c r="H182" s="83"/>
      <c r="I182" s="83"/>
      <c r="J182" s="83"/>
      <c r="K182" s="83"/>
      <c r="L182" s="83"/>
    </row>
    <row r="183" spans="2:15" ht="25.5" x14ac:dyDescent="0.25">
      <c r="B183" s="65"/>
      <c r="C183" s="65"/>
      <c r="D183" s="65"/>
      <c r="E183" s="66"/>
      <c r="F183" s="81"/>
      <c r="G183" s="82" t="s">
        <v>88</v>
      </c>
      <c r="H183" s="83">
        <v>784232.01</v>
      </c>
      <c r="I183" s="83">
        <v>729688.6</v>
      </c>
      <c r="J183" s="83">
        <v>770674.8</v>
      </c>
      <c r="K183" s="83">
        <v>778560</v>
      </c>
      <c r="L183" s="83">
        <v>786189.7</v>
      </c>
    </row>
    <row r="184" spans="2:15" ht="25.5" x14ac:dyDescent="0.25">
      <c r="B184" s="65"/>
      <c r="C184" s="65"/>
      <c r="D184" s="65"/>
      <c r="E184" s="66"/>
      <c r="F184" s="81"/>
      <c r="G184" s="82" t="s">
        <v>89</v>
      </c>
      <c r="H184" s="83">
        <v>32739</v>
      </c>
      <c r="I184" s="83">
        <v>30498.5</v>
      </c>
      <c r="J184" s="83">
        <v>31664.400000000001</v>
      </c>
      <c r="K184" s="83">
        <v>31813.200000000001</v>
      </c>
      <c r="L184" s="83">
        <v>31968.799999999999</v>
      </c>
    </row>
    <row r="185" spans="2:15" ht="25.5" x14ac:dyDescent="0.25">
      <c r="B185" s="65"/>
      <c r="C185" s="65"/>
      <c r="D185" s="65"/>
      <c r="E185" s="66"/>
      <c r="F185" s="81"/>
      <c r="G185" s="82" t="s">
        <v>90</v>
      </c>
      <c r="H185" s="83">
        <v>16661.2</v>
      </c>
      <c r="I185" s="83">
        <v>17253.7</v>
      </c>
      <c r="J185" s="83">
        <v>16745.099999999999</v>
      </c>
      <c r="K185" s="83">
        <v>17117.2</v>
      </c>
      <c r="L185" s="83">
        <v>17442.8</v>
      </c>
    </row>
    <row r="186" spans="2:15" x14ac:dyDescent="0.25">
      <c r="B186" s="65"/>
      <c r="C186" s="65"/>
      <c r="D186" s="65"/>
      <c r="E186" s="66"/>
      <c r="F186" s="81"/>
      <c r="G186" s="82" t="s">
        <v>91</v>
      </c>
      <c r="H186" s="83">
        <v>1049.27</v>
      </c>
      <c r="I186" s="83"/>
      <c r="J186" s="83"/>
      <c r="K186" s="83"/>
      <c r="L186" s="83"/>
    </row>
    <row r="187" spans="2:15" x14ac:dyDescent="0.25">
      <c r="B187" s="65"/>
      <c r="C187" s="65"/>
      <c r="D187" s="65"/>
      <c r="E187" s="66"/>
      <c r="F187" s="81"/>
      <c r="G187" s="82" t="s">
        <v>92</v>
      </c>
      <c r="H187" s="83"/>
      <c r="I187" s="83"/>
      <c r="J187" s="83"/>
      <c r="K187" s="83"/>
      <c r="L187" s="83"/>
    </row>
    <row r="188" spans="2:15" x14ac:dyDescent="0.25">
      <c r="B188" s="65"/>
      <c r="C188" s="65"/>
      <c r="D188" s="65"/>
      <c r="E188" s="66"/>
      <c r="F188" s="81"/>
      <c r="G188" s="82" t="s">
        <v>93</v>
      </c>
      <c r="H188" s="83">
        <v>120296.90000000001</v>
      </c>
      <c r="I188" s="83">
        <v>42666.2</v>
      </c>
      <c r="J188" s="83">
        <v>255886.4</v>
      </c>
      <c r="K188" s="83">
        <v>255886.4</v>
      </c>
      <c r="L188" s="83">
        <v>255886.4</v>
      </c>
    </row>
    <row r="189" spans="2:15" x14ac:dyDescent="0.25">
      <c r="B189" s="65"/>
      <c r="C189" s="65"/>
      <c r="D189" s="65"/>
      <c r="E189" s="66"/>
      <c r="F189" s="81"/>
      <c r="G189" s="82" t="s">
        <v>94</v>
      </c>
      <c r="H189" s="83"/>
      <c r="I189" s="83"/>
      <c r="J189" s="83"/>
      <c r="K189" s="83"/>
      <c r="L189" s="83"/>
    </row>
    <row r="190" spans="2:15" x14ac:dyDescent="0.25">
      <c r="B190" s="65"/>
      <c r="C190" s="65"/>
      <c r="D190" s="65"/>
      <c r="E190" s="66"/>
      <c r="F190" s="81"/>
      <c r="G190" s="82" t="s">
        <v>95</v>
      </c>
      <c r="H190" s="83">
        <v>688.2</v>
      </c>
      <c r="I190" s="83">
        <v>859.6</v>
      </c>
      <c r="J190" s="83">
        <v>859.6</v>
      </c>
      <c r="K190" s="83">
        <v>859.6</v>
      </c>
      <c r="L190" s="83">
        <v>859.6</v>
      </c>
    </row>
    <row r="191" spans="2:15" x14ac:dyDescent="0.25">
      <c r="B191" s="65"/>
      <c r="C191" s="65"/>
      <c r="D191" s="65"/>
      <c r="E191" s="66"/>
      <c r="F191" s="81"/>
      <c r="G191" s="82" t="s">
        <v>96</v>
      </c>
      <c r="H191" s="83"/>
      <c r="I191" s="83"/>
      <c r="J191" s="83"/>
      <c r="K191" s="83"/>
      <c r="L191" s="83"/>
    </row>
    <row r="192" spans="2:15" x14ac:dyDescent="0.25">
      <c r="B192" s="65"/>
      <c r="C192" s="65"/>
      <c r="D192" s="65"/>
      <c r="E192" s="66"/>
      <c r="F192" s="81"/>
      <c r="G192" s="82" t="s">
        <v>97</v>
      </c>
      <c r="H192" s="83">
        <v>935.26</v>
      </c>
      <c r="I192" s="83">
        <v>1207.4000000000001</v>
      </c>
      <c r="J192" s="83">
        <v>1207.4000000000001</v>
      </c>
      <c r="K192" s="83">
        <v>1207.4000000000001</v>
      </c>
      <c r="L192" s="83">
        <v>1207.4000000000001</v>
      </c>
    </row>
    <row r="193" spans="2:12" x14ac:dyDescent="0.25">
      <c r="B193" s="65"/>
      <c r="C193" s="65"/>
      <c r="D193" s="65"/>
      <c r="E193" s="66"/>
      <c r="F193" s="81"/>
      <c r="G193" s="82" t="s">
        <v>98</v>
      </c>
      <c r="H193" s="83"/>
      <c r="I193" s="83"/>
      <c r="J193" s="83"/>
      <c r="K193" s="83"/>
      <c r="L193" s="83"/>
    </row>
    <row r="194" spans="2:12" x14ac:dyDescent="0.25">
      <c r="B194" s="65"/>
      <c r="C194" s="65"/>
      <c r="D194" s="65"/>
      <c r="E194" s="66"/>
      <c r="F194" s="81"/>
      <c r="G194" s="82" t="s">
        <v>99</v>
      </c>
      <c r="H194" s="83"/>
      <c r="I194" s="83"/>
      <c r="J194" s="83"/>
      <c r="K194" s="83"/>
      <c r="L194" s="83"/>
    </row>
    <row r="195" spans="2:12" x14ac:dyDescent="0.25">
      <c r="B195" s="65"/>
      <c r="C195" s="65"/>
      <c r="D195" s="65"/>
      <c r="E195" s="66"/>
      <c r="F195" s="81"/>
      <c r="G195" s="82" t="s">
        <v>100</v>
      </c>
      <c r="H195" s="83">
        <v>10378.4</v>
      </c>
      <c r="I195" s="83">
        <v>6524</v>
      </c>
      <c r="J195" s="83">
        <v>12000</v>
      </c>
      <c r="K195" s="83">
        <v>12000</v>
      </c>
      <c r="L195" s="83">
        <v>12000</v>
      </c>
    </row>
    <row r="196" spans="2:12" x14ac:dyDescent="0.25">
      <c r="B196" s="65"/>
      <c r="C196" s="65"/>
      <c r="D196" s="65"/>
      <c r="E196" s="66"/>
      <c r="F196" s="81"/>
      <c r="G196" s="82" t="s">
        <v>101</v>
      </c>
      <c r="H196" s="83"/>
      <c r="I196" s="83"/>
      <c r="J196" s="83"/>
      <c r="K196" s="83"/>
      <c r="L196" s="83"/>
    </row>
    <row r="197" spans="2:12" x14ac:dyDescent="0.25">
      <c r="B197" s="65"/>
      <c r="C197" s="65"/>
      <c r="D197" s="65"/>
      <c r="E197" s="66"/>
      <c r="F197" s="81"/>
      <c r="G197" s="82" t="s">
        <v>102</v>
      </c>
      <c r="H197" s="83"/>
      <c r="I197" s="83"/>
      <c r="J197" s="83"/>
      <c r="K197" s="83"/>
      <c r="L197" s="83"/>
    </row>
    <row r="198" spans="2:12" x14ac:dyDescent="0.25">
      <c r="B198" s="65"/>
      <c r="C198" s="65"/>
      <c r="D198" s="65"/>
      <c r="E198" s="66"/>
      <c r="F198" s="81"/>
      <c r="G198" s="82" t="s">
        <v>103</v>
      </c>
      <c r="H198" s="83"/>
      <c r="I198" s="83"/>
      <c r="J198" s="83"/>
      <c r="K198" s="83"/>
      <c r="L198" s="83"/>
    </row>
    <row r="199" spans="2:12" ht="25.5" x14ac:dyDescent="0.25">
      <c r="B199" s="65"/>
      <c r="C199" s="65"/>
      <c r="D199" s="65"/>
      <c r="E199" s="66"/>
      <c r="F199" s="81"/>
      <c r="G199" s="82" t="s">
        <v>104</v>
      </c>
      <c r="H199" s="83"/>
      <c r="I199" s="83"/>
      <c r="J199" s="83"/>
      <c r="K199" s="83"/>
      <c r="L199" s="83"/>
    </row>
    <row r="200" spans="2:12" ht="25.5" x14ac:dyDescent="0.25">
      <c r="B200" s="65"/>
      <c r="C200" s="65"/>
      <c r="D200" s="65"/>
      <c r="E200" s="66"/>
      <c r="F200" s="81"/>
      <c r="G200" s="82" t="s">
        <v>105</v>
      </c>
      <c r="H200" s="83"/>
      <c r="I200" s="83"/>
      <c r="J200" s="83"/>
      <c r="K200" s="83"/>
      <c r="L200" s="83"/>
    </row>
    <row r="201" spans="2:12" x14ac:dyDescent="0.25">
      <c r="B201" s="65"/>
      <c r="C201" s="65"/>
      <c r="D201" s="65"/>
      <c r="E201" s="66"/>
      <c r="F201" s="81"/>
      <c r="G201" s="82" t="s">
        <v>106</v>
      </c>
      <c r="H201" s="83"/>
      <c r="I201" s="83"/>
      <c r="J201" s="83"/>
      <c r="K201" s="83"/>
      <c r="L201" s="83"/>
    </row>
    <row r="202" spans="2:12" x14ac:dyDescent="0.25">
      <c r="B202" s="65"/>
      <c r="C202" s="65"/>
      <c r="D202" s="65"/>
      <c r="E202" s="66"/>
      <c r="F202" s="81"/>
      <c r="G202" s="82" t="s">
        <v>107</v>
      </c>
      <c r="H202" s="83"/>
      <c r="I202" s="83"/>
      <c r="J202" s="83"/>
      <c r="K202" s="83"/>
      <c r="L202" s="83"/>
    </row>
    <row r="203" spans="2:12" x14ac:dyDescent="0.25">
      <c r="B203" s="65"/>
      <c r="C203" s="65"/>
      <c r="D203" s="65"/>
      <c r="E203" s="66"/>
      <c r="F203" s="81"/>
      <c r="G203" s="82" t="s">
        <v>108</v>
      </c>
      <c r="H203" s="83"/>
      <c r="I203" s="83"/>
      <c r="J203" s="83"/>
      <c r="K203" s="83"/>
      <c r="L203" s="83"/>
    </row>
    <row r="204" spans="2:12" x14ac:dyDescent="0.25">
      <c r="B204" s="65"/>
      <c r="C204" s="65"/>
      <c r="D204" s="65"/>
      <c r="E204" s="66"/>
      <c r="F204" s="81"/>
      <c r="G204" s="82" t="s">
        <v>109</v>
      </c>
      <c r="H204" s="83"/>
      <c r="I204" s="83"/>
      <c r="J204" s="83"/>
      <c r="K204" s="83"/>
      <c r="L204" s="83"/>
    </row>
    <row r="205" spans="2:12" x14ac:dyDescent="0.25">
      <c r="B205" s="65"/>
      <c r="C205" s="65"/>
      <c r="D205" s="65"/>
      <c r="E205" s="66"/>
      <c r="F205" s="81"/>
      <c r="G205" s="82" t="s">
        <v>110</v>
      </c>
      <c r="H205" s="83">
        <v>2810</v>
      </c>
      <c r="I205" s="83">
        <v>4920</v>
      </c>
      <c r="J205" s="83">
        <v>4920</v>
      </c>
      <c r="K205" s="83">
        <v>4920</v>
      </c>
      <c r="L205" s="83">
        <v>4920</v>
      </c>
    </row>
    <row r="206" spans="2:12" x14ac:dyDescent="0.25">
      <c r="B206" s="65"/>
      <c r="C206" s="65"/>
      <c r="D206" s="65"/>
      <c r="E206" s="66"/>
      <c r="F206" s="81"/>
      <c r="G206" s="82" t="s">
        <v>111</v>
      </c>
      <c r="H206" s="83">
        <v>69</v>
      </c>
      <c r="I206" s="83">
        <v>97.8</v>
      </c>
      <c r="J206" s="83">
        <v>85.8</v>
      </c>
      <c r="K206" s="83">
        <v>85.8</v>
      </c>
      <c r="L206" s="83">
        <v>85.8</v>
      </c>
    </row>
    <row r="207" spans="2:12" x14ac:dyDescent="0.25">
      <c r="B207" s="65"/>
      <c r="C207" s="65"/>
      <c r="D207" s="65"/>
      <c r="E207" s="66"/>
      <c r="F207" s="81"/>
      <c r="G207" s="82" t="s">
        <v>112</v>
      </c>
      <c r="H207" s="83"/>
      <c r="I207" s="83"/>
      <c r="J207" s="83"/>
      <c r="K207" s="83"/>
      <c r="L207" s="83"/>
    </row>
    <row r="208" spans="2:12" x14ac:dyDescent="0.25">
      <c r="B208" s="65"/>
      <c r="C208" s="65"/>
      <c r="D208" s="65"/>
      <c r="E208" s="66"/>
      <c r="F208" s="81"/>
      <c r="G208" s="82" t="s">
        <v>113</v>
      </c>
      <c r="H208" s="83"/>
      <c r="I208" s="83"/>
      <c r="J208" s="83"/>
      <c r="K208" s="83"/>
      <c r="L208" s="83"/>
    </row>
    <row r="209" spans="2:15" x14ac:dyDescent="0.25">
      <c r="B209" s="65"/>
      <c r="C209" s="65"/>
      <c r="D209" s="65"/>
      <c r="E209" s="66"/>
      <c r="F209" s="81"/>
      <c r="G209" s="82" t="s">
        <v>114</v>
      </c>
      <c r="H209" s="83"/>
      <c r="I209" s="83"/>
      <c r="J209" s="83"/>
      <c r="K209" s="83"/>
      <c r="L209" s="83"/>
    </row>
    <row r="210" spans="2:15" x14ac:dyDescent="0.25">
      <c r="B210" s="65"/>
      <c r="C210" s="65"/>
      <c r="D210" s="65"/>
      <c r="E210" s="66"/>
      <c r="F210" s="81"/>
      <c r="G210" s="82" t="s">
        <v>115</v>
      </c>
      <c r="H210" s="83"/>
      <c r="I210" s="83"/>
      <c r="J210" s="83"/>
      <c r="K210" s="83"/>
      <c r="L210" s="83"/>
    </row>
    <row r="211" spans="2:15" x14ac:dyDescent="0.25">
      <c r="B211" s="65"/>
      <c r="C211" s="65"/>
      <c r="D211" s="65"/>
      <c r="E211" s="66"/>
      <c r="F211" s="81"/>
      <c r="G211" s="82" t="s">
        <v>116</v>
      </c>
      <c r="H211" s="83"/>
      <c r="I211" s="83"/>
      <c r="J211" s="83"/>
      <c r="K211" s="83"/>
      <c r="L211" s="83"/>
    </row>
    <row r="212" spans="2:15" x14ac:dyDescent="0.25">
      <c r="B212" s="65"/>
      <c r="C212" s="65"/>
      <c r="D212" s="65"/>
      <c r="E212" s="66"/>
      <c r="F212" s="81"/>
      <c r="G212" s="80" t="s">
        <v>117</v>
      </c>
      <c r="H212" s="83"/>
      <c r="I212" s="83"/>
      <c r="J212" s="83"/>
      <c r="K212" s="83"/>
      <c r="L212" s="83"/>
    </row>
    <row r="213" spans="2:15" s="70" customFormat="1" ht="63.75" x14ac:dyDescent="0.25">
      <c r="B213" s="71"/>
      <c r="C213" s="71"/>
      <c r="D213" s="71"/>
      <c r="E213" s="72"/>
      <c r="F213" s="77">
        <v>11008</v>
      </c>
      <c r="G213" s="78" t="s">
        <v>118</v>
      </c>
      <c r="H213" s="79">
        <f>+H215</f>
        <v>349741.83999999997</v>
      </c>
      <c r="I213" s="79">
        <f t="shared" ref="I213:L213" si="13">+I215</f>
        <v>350779.99999999994</v>
      </c>
      <c r="J213" s="79">
        <f t="shared" si="13"/>
        <v>383003.2648</v>
      </c>
      <c r="K213" s="79">
        <f t="shared" si="13"/>
        <v>382255.36479999992</v>
      </c>
      <c r="L213" s="79">
        <f t="shared" si="13"/>
        <v>384862.2648</v>
      </c>
      <c r="M213" s="201">
        <f>+J213-I213</f>
        <v>32223.264800000063</v>
      </c>
      <c r="N213" s="201">
        <f>+K213-I213</f>
        <v>31475.364799999981</v>
      </c>
      <c r="O213" s="201">
        <f>+L213-I213</f>
        <v>34082.264800000063</v>
      </c>
    </row>
    <row r="214" spans="2:15" x14ac:dyDescent="0.25">
      <c r="B214" s="65"/>
      <c r="C214" s="65"/>
      <c r="D214" s="65"/>
      <c r="E214" s="66"/>
      <c r="F214" s="81"/>
      <c r="G214" s="82" t="s">
        <v>199</v>
      </c>
      <c r="H214" s="83"/>
      <c r="I214" s="83"/>
      <c r="J214" s="83"/>
      <c r="K214" s="83"/>
      <c r="L214" s="83"/>
    </row>
    <row r="215" spans="2:15" s="70" customFormat="1" x14ac:dyDescent="0.25">
      <c r="B215" s="71"/>
      <c r="C215" s="71"/>
      <c r="D215" s="71"/>
      <c r="E215" s="72"/>
      <c r="F215" s="77"/>
      <c r="G215" s="78" t="s">
        <v>76</v>
      </c>
      <c r="H215" s="79">
        <f>SUM(H217:H246)</f>
        <v>349741.83999999997</v>
      </c>
      <c r="I215" s="79">
        <f t="shared" ref="I215:L215" si="14">SUM(I217:I246)</f>
        <v>350779.99999999994</v>
      </c>
      <c r="J215" s="79">
        <f t="shared" si="14"/>
        <v>383003.2648</v>
      </c>
      <c r="K215" s="79">
        <f t="shared" si="14"/>
        <v>382255.36479999992</v>
      </c>
      <c r="L215" s="79">
        <f t="shared" si="14"/>
        <v>384862.2648</v>
      </c>
      <c r="M215" s="200"/>
      <c r="N215" s="200"/>
      <c r="O215" s="200"/>
    </row>
    <row r="216" spans="2:15" ht="31.5" customHeight="1" x14ac:dyDescent="0.25">
      <c r="B216" s="65"/>
      <c r="C216" s="65"/>
      <c r="D216" s="65"/>
      <c r="E216" s="66"/>
      <c r="F216" s="81"/>
      <c r="G216" s="82" t="s">
        <v>200</v>
      </c>
      <c r="H216" s="83"/>
      <c r="I216" s="83"/>
      <c r="J216" s="83"/>
      <c r="K216" s="83"/>
      <c r="L216" s="83"/>
    </row>
    <row r="217" spans="2:15" ht="25.5" x14ac:dyDescent="0.25">
      <c r="B217" s="65"/>
      <c r="C217" s="65"/>
      <c r="D217" s="65"/>
      <c r="E217" s="66"/>
      <c r="F217" s="81"/>
      <c r="G217" s="82" t="s">
        <v>88</v>
      </c>
      <c r="H217" s="83">
        <v>294470.28000000003</v>
      </c>
      <c r="I217" s="83">
        <v>303413.8</v>
      </c>
      <c r="J217" s="83">
        <v>313932.90000000002</v>
      </c>
      <c r="K217" s="83">
        <v>313039.59999999998</v>
      </c>
      <c r="L217" s="83">
        <v>315508.09999999998</v>
      </c>
    </row>
    <row r="218" spans="2:15" ht="25.5" x14ac:dyDescent="0.25">
      <c r="B218" s="65"/>
      <c r="C218" s="65"/>
      <c r="D218" s="65"/>
      <c r="E218" s="66"/>
      <c r="F218" s="81"/>
      <c r="G218" s="82" t="s">
        <v>89</v>
      </c>
      <c r="H218" s="83">
        <v>13637.2</v>
      </c>
      <c r="I218" s="83">
        <v>15621.8</v>
      </c>
      <c r="J218" s="83">
        <v>13571.4</v>
      </c>
      <c r="K218" s="83">
        <v>13610.8</v>
      </c>
      <c r="L218" s="83">
        <v>13658.4</v>
      </c>
    </row>
    <row r="219" spans="2:15" ht="25.5" x14ac:dyDescent="0.25">
      <c r="B219" s="65"/>
      <c r="C219" s="65"/>
      <c r="D219" s="65"/>
      <c r="E219" s="66"/>
      <c r="F219" s="81"/>
      <c r="G219" s="82" t="s">
        <v>90</v>
      </c>
      <c r="H219" s="83">
        <v>6318.1</v>
      </c>
      <c r="I219" s="83">
        <v>6266</v>
      </c>
      <c r="J219" s="83">
        <v>6683.6</v>
      </c>
      <c r="K219" s="83">
        <v>6789.6</v>
      </c>
      <c r="L219" s="83">
        <v>6880.4</v>
      </c>
    </row>
    <row r="220" spans="2:15" x14ac:dyDescent="0.25">
      <c r="B220" s="65"/>
      <c r="C220" s="65"/>
      <c r="D220" s="65"/>
      <c r="E220" s="66"/>
      <c r="F220" s="81"/>
      <c r="G220" s="82" t="s">
        <v>91</v>
      </c>
      <c r="H220" s="83">
        <v>3159.3500000000004</v>
      </c>
      <c r="I220" s="83"/>
      <c r="J220" s="83"/>
      <c r="K220" s="83"/>
      <c r="L220" s="83"/>
    </row>
    <row r="221" spans="2:15" x14ac:dyDescent="0.25">
      <c r="B221" s="65"/>
      <c r="C221" s="65"/>
      <c r="D221" s="65"/>
      <c r="E221" s="66"/>
      <c r="F221" s="81"/>
      <c r="G221" s="82" t="s">
        <v>92</v>
      </c>
      <c r="H221" s="83">
        <v>71.77</v>
      </c>
      <c r="I221" s="83"/>
      <c r="J221" s="83"/>
      <c r="K221" s="83"/>
      <c r="L221" s="83"/>
    </row>
    <row r="222" spans="2:15" x14ac:dyDescent="0.25">
      <c r="B222" s="65"/>
      <c r="C222" s="65"/>
      <c r="D222" s="65"/>
      <c r="E222" s="66"/>
      <c r="F222" s="81"/>
      <c r="G222" s="82" t="s">
        <v>93</v>
      </c>
      <c r="H222" s="83">
        <v>29624.46</v>
      </c>
      <c r="I222" s="83">
        <v>20117.599999999999</v>
      </c>
      <c r="J222" s="83">
        <v>42899.6</v>
      </c>
      <c r="K222" s="83">
        <v>42899.6</v>
      </c>
      <c r="L222" s="83">
        <v>42899.6</v>
      </c>
    </row>
    <row r="223" spans="2:15" x14ac:dyDescent="0.25">
      <c r="B223" s="65"/>
      <c r="C223" s="65"/>
      <c r="D223" s="65"/>
      <c r="E223" s="66"/>
      <c r="F223" s="81"/>
      <c r="G223" s="82" t="s">
        <v>94</v>
      </c>
      <c r="H223" s="83"/>
      <c r="I223" s="83"/>
      <c r="J223" s="83"/>
      <c r="K223" s="83"/>
      <c r="L223" s="83"/>
    </row>
    <row r="224" spans="2:15" x14ac:dyDescent="0.25">
      <c r="B224" s="65"/>
      <c r="C224" s="65"/>
      <c r="D224" s="65"/>
      <c r="E224" s="66"/>
      <c r="F224" s="81"/>
      <c r="G224" s="82" t="s">
        <v>95</v>
      </c>
      <c r="H224" s="83">
        <v>185.6</v>
      </c>
      <c r="I224" s="83">
        <v>189</v>
      </c>
      <c r="J224" s="83">
        <v>189</v>
      </c>
      <c r="K224" s="83">
        <v>189</v>
      </c>
      <c r="L224" s="83">
        <v>189</v>
      </c>
    </row>
    <row r="225" spans="2:12" x14ac:dyDescent="0.25">
      <c r="B225" s="65"/>
      <c r="C225" s="65"/>
      <c r="D225" s="65"/>
      <c r="E225" s="66"/>
      <c r="F225" s="81"/>
      <c r="G225" s="82" t="s">
        <v>96</v>
      </c>
      <c r="H225" s="83"/>
      <c r="I225" s="83"/>
      <c r="J225" s="83"/>
      <c r="K225" s="83"/>
      <c r="L225" s="83"/>
    </row>
    <row r="226" spans="2:12" x14ac:dyDescent="0.25">
      <c r="B226" s="65"/>
      <c r="C226" s="65"/>
      <c r="D226" s="65"/>
      <c r="E226" s="66"/>
      <c r="F226" s="81"/>
      <c r="G226" s="82" t="s">
        <v>97</v>
      </c>
      <c r="H226" s="83">
        <v>684.54</v>
      </c>
      <c r="I226" s="83">
        <v>2500.5</v>
      </c>
      <c r="J226" s="83">
        <v>2500.5</v>
      </c>
      <c r="K226" s="83">
        <v>2500.5</v>
      </c>
      <c r="L226" s="83">
        <v>2500.5</v>
      </c>
    </row>
    <row r="227" spans="2:12" x14ac:dyDescent="0.25">
      <c r="B227" s="65"/>
      <c r="C227" s="65"/>
      <c r="D227" s="65"/>
      <c r="E227" s="66"/>
      <c r="F227" s="81"/>
      <c r="G227" s="82" t="s">
        <v>98</v>
      </c>
      <c r="H227" s="83"/>
      <c r="I227" s="83"/>
      <c r="J227" s="83"/>
      <c r="K227" s="83"/>
      <c r="L227" s="83"/>
    </row>
    <row r="228" spans="2:12" x14ac:dyDescent="0.25">
      <c r="B228" s="65"/>
      <c r="C228" s="65"/>
      <c r="D228" s="65"/>
      <c r="E228" s="66"/>
      <c r="F228" s="81"/>
      <c r="G228" s="82" t="s">
        <v>99</v>
      </c>
      <c r="H228" s="83"/>
      <c r="I228" s="83"/>
      <c r="J228" s="83"/>
      <c r="K228" s="83"/>
      <c r="L228" s="83"/>
    </row>
    <row r="229" spans="2:12" x14ac:dyDescent="0.25">
      <c r="B229" s="65"/>
      <c r="C229" s="65"/>
      <c r="D229" s="65"/>
      <c r="E229" s="66"/>
      <c r="F229" s="81"/>
      <c r="G229" s="82" t="s">
        <v>100</v>
      </c>
      <c r="H229" s="83">
        <v>500</v>
      </c>
      <c r="I229" s="83">
        <v>30</v>
      </c>
      <c r="J229" s="83">
        <v>750</v>
      </c>
      <c r="K229" s="83">
        <v>750</v>
      </c>
      <c r="L229" s="83">
        <v>750</v>
      </c>
    </row>
    <row r="230" spans="2:12" x14ac:dyDescent="0.25">
      <c r="B230" s="65"/>
      <c r="C230" s="65"/>
      <c r="D230" s="65"/>
      <c r="E230" s="66"/>
      <c r="F230" s="81"/>
      <c r="G230" s="82" t="s">
        <v>101</v>
      </c>
      <c r="H230" s="83"/>
      <c r="I230" s="83"/>
      <c r="J230" s="83"/>
      <c r="K230" s="83"/>
      <c r="L230" s="83"/>
    </row>
    <row r="231" spans="2:12" x14ac:dyDescent="0.25">
      <c r="B231" s="65"/>
      <c r="C231" s="65"/>
      <c r="D231" s="65"/>
      <c r="E231" s="66"/>
      <c r="F231" s="81"/>
      <c r="G231" s="82" t="s">
        <v>102</v>
      </c>
      <c r="H231" s="83"/>
      <c r="I231" s="83"/>
      <c r="J231" s="83"/>
      <c r="K231" s="83"/>
      <c r="L231" s="83"/>
    </row>
    <row r="232" spans="2:12" x14ac:dyDescent="0.25">
      <c r="B232" s="65"/>
      <c r="C232" s="65"/>
      <c r="D232" s="65"/>
      <c r="E232" s="66"/>
      <c r="F232" s="81"/>
      <c r="G232" s="82" t="s">
        <v>103</v>
      </c>
      <c r="H232" s="83"/>
      <c r="I232" s="83"/>
      <c r="J232" s="83"/>
      <c r="K232" s="83"/>
      <c r="L232" s="83"/>
    </row>
    <row r="233" spans="2:12" ht="25.5" x14ac:dyDescent="0.25">
      <c r="B233" s="65"/>
      <c r="C233" s="65"/>
      <c r="D233" s="65"/>
      <c r="E233" s="66"/>
      <c r="F233" s="81"/>
      <c r="G233" s="82" t="s">
        <v>104</v>
      </c>
      <c r="H233" s="83"/>
      <c r="I233" s="83"/>
      <c r="J233" s="83"/>
      <c r="K233" s="83"/>
      <c r="L233" s="83"/>
    </row>
    <row r="234" spans="2:12" ht="25.5" x14ac:dyDescent="0.25">
      <c r="B234" s="65"/>
      <c r="C234" s="65"/>
      <c r="D234" s="65"/>
      <c r="E234" s="66"/>
      <c r="F234" s="81"/>
      <c r="G234" s="82" t="s">
        <v>105</v>
      </c>
      <c r="H234" s="83"/>
      <c r="I234" s="83"/>
      <c r="J234" s="83"/>
      <c r="K234" s="83"/>
      <c r="L234" s="83"/>
    </row>
    <row r="235" spans="2:12" x14ac:dyDescent="0.25">
      <c r="B235" s="65"/>
      <c r="C235" s="65"/>
      <c r="D235" s="65"/>
      <c r="E235" s="66"/>
      <c r="F235" s="81"/>
      <c r="G235" s="82" t="s">
        <v>106</v>
      </c>
      <c r="H235" s="83"/>
      <c r="I235" s="83"/>
      <c r="J235" s="83"/>
      <c r="K235" s="83"/>
      <c r="L235" s="83"/>
    </row>
    <row r="236" spans="2:12" x14ac:dyDescent="0.25">
      <c r="B236" s="65"/>
      <c r="C236" s="65"/>
      <c r="D236" s="65"/>
      <c r="E236" s="66"/>
      <c r="F236" s="81"/>
      <c r="G236" s="82" t="s">
        <v>107</v>
      </c>
      <c r="H236" s="83"/>
      <c r="I236" s="83"/>
      <c r="J236" s="83"/>
      <c r="K236" s="83"/>
      <c r="L236" s="83"/>
    </row>
    <row r="237" spans="2:12" x14ac:dyDescent="0.25">
      <c r="B237" s="65"/>
      <c r="C237" s="65"/>
      <c r="D237" s="65"/>
      <c r="E237" s="66"/>
      <c r="F237" s="81"/>
      <c r="G237" s="82" t="s">
        <v>108</v>
      </c>
      <c r="H237" s="83"/>
      <c r="I237" s="83"/>
      <c r="J237" s="83"/>
      <c r="K237" s="83"/>
      <c r="L237" s="83"/>
    </row>
    <row r="238" spans="2:12" x14ac:dyDescent="0.25">
      <c r="B238" s="65"/>
      <c r="C238" s="65"/>
      <c r="D238" s="65"/>
      <c r="E238" s="66"/>
      <c r="F238" s="81"/>
      <c r="G238" s="82" t="s">
        <v>109</v>
      </c>
      <c r="H238" s="83"/>
      <c r="I238" s="83"/>
      <c r="J238" s="83"/>
      <c r="K238" s="83"/>
      <c r="L238" s="83"/>
    </row>
    <row r="239" spans="2:12" x14ac:dyDescent="0.25">
      <c r="B239" s="65"/>
      <c r="C239" s="65"/>
      <c r="D239" s="65"/>
      <c r="E239" s="66"/>
      <c r="F239" s="81"/>
      <c r="G239" s="82" t="s">
        <v>110</v>
      </c>
      <c r="H239" s="83">
        <v>840</v>
      </c>
      <c r="I239" s="83">
        <v>1680</v>
      </c>
      <c r="J239" s="83">
        <v>1680</v>
      </c>
      <c r="K239" s="83">
        <v>1680</v>
      </c>
      <c r="L239" s="83">
        <v>1680</v>
      </c>
    </row>
    <row r="240" spans="2:12" x14ac:dyDescent="0.25">
      <c r="B240" s="65"/>
      <c r="C240" s="65"/>
      <c r="D240" s="65"/>
      <c r="E240" s="66"/>
      <c r="F240" s="81"/>
      <c r="G240" s="82" t="s">
        <v>111</v>
      </c>
      <c r="H240" s="83">
        <v>250.54</v>
      </c>
      <c r="I240" s="83">
        <v>961.3</v>
      </c>
      <c r="J240" s="83">
        <v>796.26480000000004</v>
      </c>
      <c r="K240" s="83">
        <v>796.26480000000004</v>
      </c>
      <c r="L240" s="83">
        <v>796.26480000000004</v>
      </c>
    </row>
    <row r="241" spans="2:15" x14ac:dyDescent="0.25">
      <c r="B241" s="65"/>
      <c r="C241" s="65"/>
      <c r="D241" s="65"/>
      <c r="E241" s="66"/>
      <c r="F241" s="81"/>
      <c r="G241" s="82" t="s">
        <v>112</v>
      </c>
      <c r="H241" s="83"/>
      <c r="I241" s="83"/>
      <c r="J241" s="83"/>
      <c r="K241" s="83"/>
      <c r="L241" s="83"/>
    </row>
    <row r="242" spans="2:15" x14ac:dyDescent="0.25">
      <c r="B242" s="65"/>
      <c r="C242" s="65"/>
      <c r="D242" s="65"/>
      <c r="E242" s="66"/>
      <c r="F242" s="81"/>
      <c r="G242" s="82" t="s">
        <v>113</v>
      </c>
      <c r="H242" s="83"/>
      <c r="I242" s="83"/>
      <c r="J242" s="83"/>
      <c r="K242" s="83"/>
      <c r="L242" s="83"/>
    </row>
    <row r="243" spans="2:15" x14ac:dyDescent="0.25">
      <c r="B243" s="65"/>
      <c r="C243" s="65"/>
      <c r="D243" s="65"/>
      <c r="E243" s="66"/>
      <c r="F243" s="81"/>
      <c r="G243" s="82" t="s">
        <v>114</v>
      </c>
      <c r="H243" s="83"/>
      <c r="I243" s="83"/>
      <c r="J243" s="83"/>
      <c r="K243" s="83"/>
      <c r="L243" s="83"/>
    </row>
    <row r="244" spans="2:15" x14ac:dyDescent="0.25">
      <c r="B244" s="65"/>
      <c r="C244" s="65"/>
      <c r="D244" s="65"/>
      <c r="E244" s="66"/>
      <c r="F244" s="81"/>
      <c r="G244" s="82" t="s">
        <v>115</v>
      </c>
      <c r="H244" s="83"/>
      <c r="I244" s="83"/>
      <c r="J244" s="83"/>
      <c r="K244" s="83"/>
      <c r="L244" s="83"/>
    </row>
    <row r="245" spans="2:15" x14ac:dyDescent="0.25">
      <c r="B245" s="65"/>
      <c r="C245" s="65"/>
      <c r="D245" s="65"/>
      <c r="E245" s="66"/>
      <c r="F245" s="81"/>
      <c r="G245" s="82" t="s">
        <v>116</v>
      </c>
      <c r="H245" s="83"/>
      <c r="I245" s="83"/>
      <c r="J245" s="83"/>
      <c r="K245" s="83"/>
      <c r="L245" s="83"/>
    </row>
    <row r="246" spans="2:15" x14ac:dyDescent="0.25">
      <c r="B246" s="65"/>
      <c r="C246" s="65"/>
      <c r="D246" s="65"/>
      <c r="E246" s="66"/>
      <c r="F246" s="81"/>
      <c r="G246" s="80" t="s">
        <v>117</v>
      </c>
      <c r="H246" s="83"/>
      <c r="I246" s="83"/>
      <c r="J246" s="83"/>
      <c r="K246" s="83"/>
      <c r="L246" s="83"/>
    </row>
    <row r="247" spans="2:15" s="70" customFormat="1" ht="76.5" x14ac:dyDescent="0.25">
      <c r="B247" s="71"/>
      <c r="C247" s="71"/>
      <c r="D247" s="71"/>
      <c r="E247" s="72"/>
      <c r="F247" s="77">
        <v>11009</v>
      </c>
      <c r="G247" s="78" t="s">
        <v>119</v>
      </c>
      <c r="H247" s="79">
        <f>+H249</f>
        <v>579115.86</v>
      </c>
      <c r="I247" s="79">
        <f t="shared" ref="I247:L247" si="15">+I249</f>
        <v>532646.10000000009</v>
      </c>
      <c r="J247" s="79">
        <f t="shared" si="15"/>
        <v>574029.4</v>
      </c>
      <c r="K247" s="79">
        <f t="shared" si="15"/>
        <v>578836.69999999995</v>
      </c>
      <c r="L247" s="79">
        <f t="shared" si="15"/>
        <v>584674.5</v>
      </c>
      <c r="M247" s="201">
        <f>+J247-I247</f>
        <v>41383.29999999993</v>
      </c>
      <c r="N247" s="201">
        <f>+K247-I247</f>
        <v>46190.59999999986</v>
      </c>
      <c r="O247" s="201">
        <f>+L247-I247</f>
        <v>52028.399999999907</v>
      </c>
    </row>
    <row r="248" spans="2:15" x14ac:dyDescent="0.25">
      <c r="B248" s="65"/>
      <c r="C248" s="65"/>
      <c r="D248" s="65"/>
      <c r="E248" s="66"/>
      <c r="F248" s="81"/>
      <c r="G248" s="82" t="s">
        <v>199</v>
      </c>
      <c r="H248" s="83"/>
      <c r="I248" s="83"/>
      <c r="J248" s="83"/>
      <c r="K248" s="83"/>
      <c r="L248" s="83"/>
    </row>
    <row r="249" spans="2:15" s="70" customFormat="1" x14ac:dyDescent="0.25">
      <c r="B249" s="71"/>
      <c r="C249" s="71"/>
      <c r="D249" s="71"/>
      <c r="E249" s="72"/>
      <c r="F249" s="77"/>
      <c r="G249" s="78" t="s">
        <v>76</v>
      </c>
      <c r="H249" s="79">
        <f>SUM(H251:H280)</f>
        <v>579115.86</v>
      </c>
      <c r="I249" s="79">
        <f t="shared" ref="I249:L249" si="16">SUM(I251:I280)</f>
        <v>532646.10000000009</v>
      </c>
      <c r="J249" s="79">
        <f t="shared" si="16"/>
        <v>574029.4</v>
      </c>
      <c r="K249" s="79">
        <f t="shared" si="16"/>
        <v>578836.69999999995</v>
      </c>
      <c r="L249" s="79">
        <f t="shared" si="16"/>
        <v>584674.5</v>
      </c>
      <c r="M249" s="200"/>
      <c r="N249" s="200"/>
      <c r="O249" s="200"/>
    </row>
    <row r="250" spans="2:15" ht="31.5" customHeight="1" x14ac:dyDescent="0.25">
      <c r="B250" s="65"/>
      <c r="C250" s="65"/>
      <c r="D250" s="65"/>
      <c r="E250" s="66"/>
      <c r="F250" s="81"/>
      <c r="G250" s="82" t="s">
        <v>200</v>
      </c>
      <c r="H250" s="83"/>
      <c r="I250" s="83"/>
      <c r="J250" s="83"/>
      <c r="K250" s="83"/>
      <c r="L250" s="83"/>
    </row>
    <row r="251" spans="2:15" ht="25.5" x14ac:dyDescent="0.25">
      <c r="B251" s="65"/>
      <c r="C251" s="65"/>
      <c r="D251" s="65"/>
      <c r="E251" s="66"/>
      <c r="F251" s="81"/>
      <c r="G251" s="82" t="s">
        <v>88</v>
      </c>
      <c r="H251" s="83">
        <v>465628.81</v>
      </c>
      <c r="I251" s="83">
        <v>451811.7</v>
      </c>
      <c r="J251" s="83">
        <v>476147.7</v>
      </c>
      <c r="K251" s="83">
        <v>480707.5</v>
      </c>
      <c r="L251" s="83">
        <v>486256.3</v>
      </c>
    </row>
    <row r="252" spans="2:15" ht="25.5" x14ac:dyDescent="0.25">
      <c r="B252" s="65"/>
      <c r="C252" s="65"/>
      <c r="D252" s="65"/>
      <c r="E252" s="66"/>
      <c r="F252" s="81"/>
      <c r="G252" s="82" t="s">
        <v>89</v>
      </c>
      <c r="H252" s="83">
        <v>19222.099999999999</v>
      </c>
      <c r="I252" s="83">
        <v>21323.8</v>
      </c>
      <c r="J252" s="83">
        <v>20486</v>
      </c>
      <c r="K252" s="83">
        <v>20516.7</v>
      </c>
      <c r="L252" s="83">
        <v>20651</v>
      </c>
    </row>
    <row r="253" spans="2:15" ht="25.5" x14ac:dyDescent="0.25">
      <c r="B253" s="65"/>
      <c r="C253" s="65"/>
      <c r="D253" s="65"/>
      <c r="E253" s="66"/>
      <c r="F253" s="81"/>
      <c r="G253" s="82" t="s">
        <v>90</v>
      </c>
      <c r="H253" s="83">
        <v>9276.4</v>
      </c>
      <c r="I253" s="83">
        <v>9377.7000000000007</v>
      </c>
      <c r="J253" s="83">
        <v>9929.2999999999993</v>
      </c>
      <c r="K253" s="83">
        <v>10146.1</v>
      </c>
      <c r="L253" s="83">
        <v>10300.799999999999</v>
      </c>
    </row>
    <row r="254" spans="2:15" x14ac:dyDescent="0.25">
      <c r="B254" s="65"/>
      <c r="C254" s="65"/>
      <c r="D254" s="65"/>
      <c r="E254" s="66"/>
      <c r="F254" s="81"/>
      <c r="G254" s="82" t="s">
        <v>91</v>
      </c>
      <c r="H254" s="83">
        <v>7397.2800000000007</v>
      </c>
      <c r="I254" s="83"/>
      <c r="J254" s="83"/>
      <c r="K254" s="83"/>
      <c r="L254" s="83"/>
    </row>
    <row r="255" spans="2:15" x14ac:dyDescent="0.25">
      <c r="B255" s="65"/>
      <c r="C255" s="65"/>
      <c r="D255" s="65"/>
      <c r="E255" s="66"/>
      <c r="F255" s="81"/>
      <c r="G255" s="82" t="s">
        <v>92</v>
      </c>
      <c r="H255" s="83">
        <v>175.59</v>
      </c>
      <c r="I255" s="83"/>
      <c r="J255" s="83"/>
      <c r="K255" s="83"/>
      <c r="L255" s="83"/>
    </row>
    <row r="256" spans="2:15" x14ac:dyDescent="0.25">
      <c r="B256" s="65"/>
      <c r="C256" s="65"/>
      <c r="D256" s="65"/>
      <c r="E256" s="66"/>
      <c r="F256" s="81"/>
      <c r="G256" s="82" t="s">
        <v>93</v>
      </c>
      <c r="H256" s="83">
        <v>71025.179999999993</v>
      </c>
      <c r="I256" s="83">
        <v>40858.1</v>
      </c>
      <c r="J256" s="83">
        <v>55524.899999999994</v>
      </c>
      <c r="K256" s="83">
        <v>55524.899999999994</v>
      </c>
      <c r="L256" s="83">
        <v>55524.899999999994</v>
      </c>
    </row>
    <row r="257" spans="2:12" x14ac:dyDescent="0.25">
      <c r="B257" s="65"/>
      <c r="C257" s="65"/>
      <c r="D257" s="65"/>
      <c r="E257" s="66"/>
      <c r="F257" s="81"/>
      <c r="G257" s="82" t="s">
        <v>94</v>
      </c>
      <c r="H257" s="83"/>
      <c r="I257" s="83"/>
      <c r="J257" s="83"/>
      <c r="K257" s="83"/>
      <c r="L257" s="83"/>
    </row>
    <row r="258" spans="2:12" x14ac:dyDescent="0.25">
      <c r="B258" s="65"/>
      <c r="C258" s="65"/>
      <c r="D258" s="65"/>
      <c r="E258" s="66"/>
      <c r="F258" s="81"/>
      <c r="G258" s="82" t="s">
        <v>95</v>
      </c>
      <c r="H258" s="83">
        <v>224.4</v>
      </c>
      <c r="I258" s="83">
        <v>1092.7</v>
      </c>
      <c r="J258" s="83">
        <v>1092.7</v>
      </c>
      <c r="K258" s="83">
        <v>1092.7</v>
      </c>
      <c r="L258" s="83">
        <v>1092.7</v>
      </c>
    </row>
    <row r="259" spans="2:12" x14ac:dyDescent="0.25">
      <c r="B259" s="65"/>
      <c r="C259" s="65"/>
      <c r="D259" s="65"/>
      <c r="E259" s="66"/>
      <c r="F259" s="81"/>
      <c r="G259" s="82" t="s">
        <v>96</v>
      </c>
      <c r="H259" s="83"/>
      <c r="I259" s="83"/>
      <c r="J259" s="83"/>
      <c r="K259" s="83"/>
      <c r="L259" s="83"/>
    </row>
    <row r="260" spans="2:12" x14ac:dyDescent="0.25">
      <c r="B260" s="65"/>
      <c r="C260" s="65"/>
      <c r="D260" s="65"/>
      <c r="E260" s="66"/>
      <c r="F260" s="81"/>
      <c r="G260" s="82" t="s">
        <v>97</v>
      </c>
      <c r="H260" s="83">
        <v>4907.7</v>
      </c>
      <c r="I260" s="83">
        <v>3483.3</v>
      </c>
      <c r="J260" s="83">
        <v>4500</v>
      </c>
      <c r="K260" s="83">
        <v>4500</v>
      </c>
      <c r="L260" s="83">
        <v>4500</v>
      </c>
    </row>
    <row r="261" spans="2:12" x14ac:dyDescent="0.25">
      <c r="B261" s="65"/>
      <c r="C261" s="65"/>
      <c r="D261" s="65"/>
      <c r="E261" s="66"/>
      <c r="F261" s="81"/>
      <c r="G261" s="82" t="s">
        <v>98</v>
      </c>
      <c r="H261" s="83"/>
      <c r="I261" s="83"/>
      <c r="J261" s="83"/>
      <c r="K261" s="83"/>
      <c r="L261" s="83"/>
    </row>
    <row r="262" spans="2:12" x14ac:dyDescent="0.25">
      <c r="B262" s="65"/>
      <c r="C262" s="65"/>
      <c r="D262" s="65"/>
      <c r="E262" s="66"/>
      <c r="F262" s="81"/>
      <c r="G262" s="82" t="s">
        <v>99</v>
      </c>
      <c r="H262" s="83"/>
      <c r="I262" s="83"/>
      <c r="J262" s="83"/>
      <c r="K262" s="83"/>
      <c r="L262" s="83"/>
    </row>
    <row r="263" spans="2:12" x14ac:dyDescent="0.25">
      <c r="B263" s="65"/>
      <c r="C263" s="65"/>
      <c r="D263" s="65"/>
      <c r="E263" s="66"/>
      <c r="F263" s="81"/>
      <c r="G263" s="82" t="s">
        <v>100</v>
      </c>
      <c r="H263" s="83">
        <v>220</v>
      </c>
      <c r="I263" s="83">
        <v>185</v>
      </c>
      <c r="J263" s="83">
        <v>2000</v>
      </c>
      <c r="K263" s="83">
        <v>2000</v>
      </c>
      <c r="L263" s="83">
        <v>2000</v>
      </c>
    </row>
    <row r="264" spans="2:12" x14ac:dyDescent="0.25">
      <c r="B264" s="65"/>
      <c r="C264" s="65"/>
      <c r="D264" s="65"/>
      <c r="E264" s="66"/>
      <c r="F264" s="81"/>
      <c r="G264" s="82" t="s">
        <v>101</v>
      </c>
      <c r="H264" s="83"/>
      <c r="I264" s="83"/>
      <c r="J264" s="83"/>
      <c r="K264" s="83"/>
      <c r="L264" s="83"/>
    </row>
    <row r="265" spans="2:12" x14ac:dyDescent="0.25">
      <c r="B265" s="65"/>
      <c r="C265" s="65"/>
      <c r="D265" s="65"/>
      <c r="E265" s="66"/>
      <c r="F265" s="81"/>
      <c r="G265" s="82" t="s">
        <v>102</v>
      </c>
      <c r="H265" s="83"/>
      <c r="I265" s="83"/>
      <c r="J265" s="83"/>
      <c r="K265" s="83"/>
      <c r="L265" s="83"/>
    </row>
    <row r="266" spans="2:12" x14ac:dyDescent="0.25">
      <c r="B266" s="65"/>
      <c r="C266" s="65"/>
      <c r="D266" s="65"/>
      <c r="E266" s="66"/>
      <c r="F266" s="81"/>
      <c r="G266" s="82" t="s">
        <v>103</v>
      </c>
      <c r="H266" s="83"/>
      <c r="I266" s="83"/>
      <c r="J266" s="83"/>
      <c r="K266" s="83"/>
      <c r="L266" s="83"/>
    </row>
    <row r="267" spans="2:12" ht="25.5" x14ac:dyDescent="0.25">
      <c r="B267" s="65"/>
      <c r="C267" s="65"/>
      <c r="D267" s="65"/>
      <c r="E267" s="66"/>
      <c r="F267" s="81"/>
      <c r="G267" s="82" t="s">
        <v>104</v>
      </c>
      <c r="H267" s="83"/>
      <c r="I267" s="83"/>
      <c r="J267" s="83"/>
      <c r="K267" s="83"/>
      <c r="L267" s="83"/>
    </row>
    <row r="268" spans="2:12" ht="25.5" x14ac:dyDescent="0.25">
      <c r="B268" s="65"/>
      <c r="C268" s="65"/>
      <c r="D268" s="65"/>
      <c r="E268" s="66"/>
      <c r="F268" s="81"/>
      <c r="G268" s="82" t="s">
        <v>105</v>
      </c>
      <c r="H268" s="83"/>
      <c r="I268" s="83"/>
      <c r="J268" s="83"/>
      <c r="K268" s="83"/>
      <c r="L268" s="83"/>
    </row>
    <row r="269" spans="2:12" x14ac:dyDescent="0.25">
      <c r="B269" s="65"/>
      <c r="C269" s="65"/>
      <c r="D269" s="65"/>
      <c r="E269" s="66"/>
      <c r="F269" s="81"/>
      <c r="G269" s="82" t="s">
        <v>106</v>
      </c>
      <c r="H269" s="83"/>
      <c r="I269" s="83"/>
      <c r="J269" s="83"/>
      <c r="K269" s="83"/>
      <c r="L269" s="83"/>
    </row>
    <row r="270" spans="2:12" x14ac:dyDescent="0.25">
      <c r="B270" s="65"/>
      <c r="C270" s="65"/>
      <c r="D270" s="65"/>
      <c r="E270" s="66"/>
      <c r="F270" s="81"/>
      <c r="G270" s="82" t="s">
        <v>107</v>
      </c>
      <c r="H270" s="83"/>
      <c r="I270" s="83"/>
      <c r="J270" s="83"/>
      <c r="K270" s="83"/>
      <c r="L270" s="83"/>
    </row>
    <row r="271" spans="2:12" x14ac:dyDescent="0.25">
      <c r="B271" s="65"/>
      <c r="C271" s="65"/>
      <c r="D271" s="65"/>
      <c r="E271" s="66"/>
      <c r="F271" s="81"/>
      <c r="G271" s="82" t="s">
        <v>108</v>
      </c>
      <c r="H271" s="83"/>
      <c r="I271" s="83"/>
      <c r="J271" s="83"/>
      <c r="K271" s="83"/>
      <c r="L271" s="83"/>
    </row>
    <row r="272" spans="2:12" x14ac:dyDescent="0.25">
      <c r="B272" s="65"/>
      <c r="C272" s="65"/>
      <c r="D272" s="65"/>
      <c r="E272" s="66"/>
      <c r="F272" s="81"/>
      <c r="G272" s="82" t="s">
        <v>109</v>
      </c>
      <c r="H272" s="83"/>
      <c r="I272" s="83"/>
      <c r="J272" s="83"/>
      <c r="K272" s="83"/>
      <c r="L272" s="83"/>
    </row>
    <row r="273" spans="2:15" x14ac:dyDescent="0.25">
      <c r="B273" s="65"/>
      <c r="C273" s="65"/>
      <c r="D273" s="65"/>
      <c r="E273" s="66"/>
      <c r="F273" s="81"/>
      <c r="G273" s="82" t="s">
        <v>110</v>
      </c>
      <c r="H273" s="83">
        <v>702.7</v>
      </c>
      <c r="I273" s="83">
        <v>3360</v>
      </c>
      <c r="J273" s="83">
        <v>3360</v>
      </c>
      <c r="K273" s="83">
        <v>3360</v>
      </c>
      <c r="L273" s="83">
        <v>3360</v>
      </c>
    </row>
    <row r="274" spans="2:15" x14ac:dyDescent="0.25">
      <c r="B274" s="65"/>
      <c r="C274" s="65"/>
      <c r="D274" s="65"/>
      <c r="E274" s="66"/>
      <c r="F274" s="81"/>
      <c r="G274" s="82" t="s">
        <v>111</v>
      </c>
      <c r="H274" s="83">
        <v>335.7</v>
      </c>
      <c r="I274" s="83">
        <v>1153.8</v>
      </c>
      <c r="J274" s="83">
        <v>988.8</v>
      </c>
      <c r="K274" s="83">
        <v>988.8</v>
      </c>
      <c r="L274" s="83">
        <v>988.8</v>
      </c>
    </row>
    <row r="275" spans="2:15" x14ac:dyDescent="0.25">
      <c r="B275" s="65"/>
      <c r="C275" s="65"/>
      <c r="D275" s="65"/>
      <c r="E275" s="66"/>
      <c r="F275" s="81"/>
      <c r="G275" s="82" t="s">
        <v>112</v>
      </c>
      <c r="H275" s="83"/>
      <c r="I275" s="83"/>
      <c r="J275" s="83"/>
      <c r="K275" s="83"/>
      <c r="L275" s="83"/>
    </row>
    <row r="276" spans="2:15" x14ac:dyDescent="0.25">
      <c r="B276" s="65"/>
      <c r="C276" s="65"/>
      <c r="D276" s="65"/>
      <c r="E276" s="66"/>
      <c r="F276" s="81"/>
      <c r="G276" s="82" t="s">
        <v>113</v>
      </c>
      <c r="H276" s="83"/>
      <c r="I276" s="83"/>
      <c r="J276" s="83"/>
      <c r="K276" s="83"/>
      <c r="L276" s="83"/>
    </row>
    <row r="277" spans="2:15" x14ac:dyDescent="0.25">
      <c r="B277" s="65"/>
      <c r="C277" s="65"/>
      <c r="D277" s="65"/>
      <c r="E277" s="66"/>
      <c r="F277" s="81"/>
      <c r="G277" s="82" t="s">
        <v>114</v>
      </c>
      <c r="H277" s="83"/>
      <c r="I277" s="83"/>
      <c r="J277" s="83"/>
      <c r="K277" s="83"/>
      <c r="L277" s="83"/>
    </row>
    <row r="278" spans="2:15" x14ac:dyDescent="0.25">
      <c r="B278" s="65"/>
      <c r="C278" s="65"/>
      <c r="D278" s="65"/>
      <c r="E278" s="66"/>
      <c r="F278" s="81"/>
      <c r="G278" s="82" t="s">
        <v>115</v>
      </c>
      <c r="H278" s="83"/>
      <c r="I278" s="83"/>
      <c r="J278" s="83"/>
      <c r="K278" s="83"/>
      <c r="L278" s="83"/>
    </row>
    <row r="279" spans="2:15" x14ac:dyDescent="0.25">
      <c r="B279" s="65"/>
      <c r="C279" s="65"/>
      <c r="D279" s="65"/>
      <c r="E279" s="66"/>
      <c r="F279" s="81"/>
      <c r="G279" s="82" t="s">
        <v>116</v>
      </c>
      <c r="H279" s="83"/>
      <c r="I279" s="83"/>
      <c r="J279" s="83"/>
      <c r="K279" s="83"/>
      <c r="L279" s="83"/>
    </row>
    <row r="280" spans="2:15" x14ac:dyDescent="0.25">
      <c r="B280" s="65"/>
      <c r="C280" s="65"/>
      <c r="D280" s="65"/>
      <c r="E280" s="66"/>
      <c r="F280" s="81"/>
      <c r="G280" s="80" t="s">
        <v>117</v>
      </c>
      <c r="H280" s="83"/>
      <c r="I280" s="83"/>
      <c r="J280" s="83"/>
      <c r="K280" s="83"/>
      <c r="L280" s="83"/>
    </row>
    <row r="281" spans="2:15" s="70" customFormat="1" ht="63.75" x14ac:dyDescent="0.25">
      <c r="B281" s="71"/>
      <c r="C281" s="71"/>
      <c r="D281" s="71"/>
      <c r="E281" s="72"/>
      <c r="F281" s="77">
        <v>11010</v>
      </c>
      <c r="G281" s="78" t="s">
        <v>120</v>
      </c>
      <c r="H281" s="79">
        <f>+H283</f>
        <v>468918.26999999996</v>
      </c>
      <c r="I281" s="79">
        <f t="shared" ref="I281:L281" si="17">+I283</f>
        <v>455612.9</v>
      </c>
      <c r="J281" s="79">
        <f t="shared" si="17"/>
        <v>500993.75199999992</v>
      </c>
      <c r="K281" s="79">
        <f t="shared" si="17"/>
        <v>504167.75199999998</v>
      </c>
      <c r="L281" s="79">
        <f t="shared" si="17"/>
        <v>507543.25199999992</v>
      </c>
      <c r="M281" s="201">
        <f>+J281-I281</f>
        <v>45380.851999999897</v>
      </c>
      <c r="N281" s="201">
        <f>+K281-I281</f>
        <v>48554.851999999955</v>
      </c>
      <c r="O281" s="201">
        <f>+L281-I281</f>
        <v>51930.351999999897</v>
      </c>
    </row>
    <row r="282" spans="2:15" x14ac:dyDescent="0.25">
      <c r="B282" s="65"/>
      <c r="C282" s="65"/>
      <c r="D282" s="65"/>
      <c r="E282" s="66"/>
      <c r="F282" s="81"/>
      <c r="G282" s="82" t="s">
        <v>199</v>
      </c>
      <c r="H282" s="83"/>
      <c r="I282" s="83"/>
      <c r="J282" s="83"/>
      <c r="K282" s="83"/>
      <c r="L282" s="83"/>
    </row>
    <row r="283" spans="2:15" s="70" customFormat="1" x14ac:dyDescent="0.25">
      <c r="B283" s="71"/>
      <c r="C283" s="71"/>
      <c r="D283" s="71"/>
      <c r="E283" s="72"/>
      <c r="F283" s="77"/>
      <c r="G283" s="78" t="s">
        <v>76</v>
      </c>
      <c r="H283" s="79">
        <f>SUM(H285:H314)</f>
        <v>468918.26999999996</v>
      </c>
      <c r="I283" s="79">
        <f t="shared" ref="I283:L283" si="18">SUM(I285:I314)</f>
        <v>455612.9</v>
      </c>
      <c r="J283" s="79">
        <f t="shared" si="18"/>
        <v>500993.75199999992</v>
      </c>
      <c r="K283" s="79">
        <f t="shared" si="18"/>
        <v>504167.75199999998</v>
      </c>
      <c r="L283" s="79">
        <f t="shared" si="18"/>
        <v>507543.25199999992</v>
      </c>
      <c r="M283" s="200"/>
      <c r="N283" s="200"/>
      <c r="O283" s="200"/>
    </row>
    <row r="284" spans="2:15" ht="31.5" customHeight="1" x14ac:dyDescent="0.25">
      <c r="B284" s="65"/>
      <c r="C284" s="65"/>
      <c r="D284" s="65"/>
      <c r="E284" s="66"/>
      <c r="F284" s="81"/>
      <c r="G284" s="82" t="s">
        <v>200</v>
      </c>
      <c r="H284" s="83"/>
      <c r="I284" s="83"/>
      <c r="J284" s="83"/>
      <c r="K284" s="83"/>
      <c r="L284" s="83"/>
    </row>
    <row r="285" spans="2:15" ht="25.5" x14ac:dyDescent="0.25">
      <c r="B285" s="65"/>
      <c r="C285" s="65"/>
      <c r="D285" s="65"/>
      <c r="E285" s="66"/>
      <c r="F285" s="81"/>
      <c r="G285" s="82" t="s">
        <v>88</v>
      </c>
      <c r="H285" s="83">
        <v>378581.6</v>
      </c>
      <c r="I285" s="83">
        <v>386000.9</v>
      </c>
      <c r="J285" s="83">
        <v>395054.1</v>
      </c>
      <c r="K285" s="83">
        <v>398003.1</v>
      </c>
      <c r="L285" s="83">
        <v>401183.1</v>
      </c>
    </row>
    <row r="286" spans="2:15" ht="25.5" x14ac:dyDescent="0.25">
      <c r="B286" s="65"/>
      <c r="C286" s="65"/>
      <c r="D286" s="65"/>
      <c r="E286" s="66"/>
      <c r="F286" s="81"/>
      <c r="G286" s="82" t="s">
        <v>89</v>
      </c>
      <c r="H286" s="83">
        <v>17055.3</v>
      </c>
      <c r="I286" s="83">
        <v>17758</v>
      </c>
      <c r="J286" s="83">
        <v>16384.099999999999</v>
      </c>
      <c r="K286" s="83">
        <v>16438.2</v>
      </c>
      <c r="L286" s="83">
        <v>16493.099999999999</v>
      </c>
    </row>
    <row r="287" spans="2:15" ht="25.5" x14ac:dyDescent="0.25">
      <c r="B287" s="65"/>
      <c r="C287" s="65"/>
      <c r="D287" s="65"/>
      <c r="E287" s="66"/>
      <c r="F287" s="81"/>
      <c r="G287" s="82" t="s">
        <v>90</v>
      </c>
      <c r="H287" s="83">
        <v>7157.3</v>
      </c>
      <c r="I287" s="83">
        <v>7329.1</v>
      </c>
      <c r="J287" s="83">
        <v>7654.1</v>
      </c>
      <c r="K287" s="83">
        <v>7825</v>
      </c>
      <c r="L287" s="83">
        <v>7965.6</v>
      </c>
    </row>
    <row r="288" spans="2:15" x14ac:dyDescent="0.25">
      <c r="B288" s="65"/>
      <c r="C288" s="65"/>
      <c r="D288" s="65"/>
      <c r="E288" s="66"/>
      <c r="F288" s="81"/>
      <c r="G288" s="82" t="s">
        <v>91</v>
      </c>
      <c r="H288" s="83">
        <v>2967.34</v>
      </c>
      <c r="I288" s="83"/>
      <c r="J288" s="83"/>
      <c r="K288" s="83"/>
      <c r="L288" s="83"/>
    </row>
    <row r="289" spans="2:12" x14ac:dyDescent="0.25">
      <c r="B289" s="65"/>
      <c r="C289" s="65"/>
      <c r="D289" s="65"/>
      <c r="E289" s="66"/>
      <c r="F289" s="81"/>
      <c r="G289" s="82" t="s">
        <v>92</v>
      </c>
      <c r="H289" s="83">
        <v>87.81</v>
      </c>
      <c r="I289" s="83"/>
      <c r="J289" s="83"/>
      <c r="K289" s="83"/>
      <c r="L289" s="83"/>
    </row>
    <row r="290" spans="2:12" x14ac:dyDescent="0.25">
      <c r="B290" s="65"/>
      <c r="C290" s="65"/>
      <c r="D290" s="65"/>
      <c r="E290" s="66"/>
      <c r="F290" s="81"/>
      <c r="G290" s="82" t="s">
        <v>93</v>
      </c>
      <c r="H290" s="83">
        <v>58916.1</v>
      </c>
      <c r="I290" s="83">
        <v>40280.199999999997</v>
      </c>
      <c r="J290" s="83">
        <v>76821.2</v>
      </c>
      <c r="K290" s="83">
        <v>76821.2</v>
      </c>
      <c r="L290" s="83">
        <v>76821.2</v>
      </c>
    </row>
    <row r="291" spans="2:12" x14ac:dyDescent="0.25">
      <c r="B291" s="65"/>
      <c r="C291" s="65"/>
      <c r="D291" s="65"/>
      <c r="E291" s="66"/>
      <c r="F291" s="81"/>
      <c r="G291" s="82" t="s">
        <v>94</v>
      </c>
      <c r="H291" s="83"/>
      <c r="I291" s="83"/>
      <c r="J291" s="83"/>
      <c r="K291" s="83"/>
      <c r="L291" s="83"/>
    </row>
    <row r="292" spans="2:12" x14ac:dyDescent="0.25">
      <c r="B292" s="65"/>
      <c r="C292" s="65"/>
      <c r="D292" s="65"/>
      <c r="E292" s="66"/>
      <c r="F292" s="81"/>
      <c r="G292" s="82" t="s">
        <v>95</v>
      </c>
      <c r="H292" s="83"/>
      <c r="I292" s="83"/>
      <c r="J292" s="83"/>
      <c r="K292" s="83"/>
      <c r="L292" s="83"/>
    </row>
    <row r="293" spans="2:12" x14ac:dyDescent="0.25">
      <c r="B293" s="65"/>
      <c r="C293" s="65"/>
      <c r="D293" s="65"/>
      <c r="E293" s="66"/>
      <c r="F293" s="81"/>
      <c r="G293" s="82" t="s">
        <v>96</v>
      </c>
      <c r="H293" s="83"/>
      <c r="I293" s="83"/>
      <c r="J293" s="83"/>
      <c r="K293" s="83"/>
      <c r="L293" s="83"/>
    </row>
    <row r="294" spans="2:12" x14ac:dyDescent="0.25">
      <c r="B294" s="65"/>
      <c r="C294" s="65"/>
      <c r="D294" s="65"/>
      <c r="E294" s="66"/>
      <c r="F294" s="81"/>
      <c r="G294" s="82" t="s">
        <v>97</v>
      </c>
      <c r="H294" s="83">
        <v>2574.8200000000002</v>
      </c>
      <c r="I294" s="83">
        <v>2358</v>
      </c>
      <c r="J294" s="83">
        <v>2608</v>
      </c>
      <c r="K294" s="83">
        <v>2608</v>
      </c>
      <c r="L294" s="83">
        <v>2608</v>
      </c>
    </row>
    <row r="295" spans="2:12" x14ac:dyDescent="0.25">
      <c r="B295" s="65"/>
      <c r="C295" s="65"/>
      <c r="D295" s="65"/>
      <c r="E295" s="66"/>
      <c r="F295" s="81"/>
      <c r="G295" s="82" t="s">
        <v>98</v>
      </c>
      <c r="H295" s="83"/>
      <c r="I295" s="83"/>
      <c r="J295" s="83"/>
      <c r="K295" s="83"/>
      <c r="L295" s="83"/>
    </row>
    <row r="296" spans="2:12" x14ac:dyDescent="0.25">
      <c r="B296" s="65"/>
      <c r="C296" s="65"/>
      <c r="D296" s="65"/>
      <c r="E296" s="66"/>
      <c r="F296" s="81"/>
      <c r="G296" s="82" t="s">
        <v>99</v>
      </c>
      <c r="H296" s="83"/>
      <c r="I296" s="83"/>
      <c r="J296" s="83"/>
      <c r="K296" s="83"/>
      <c r="L296" s="83"/>
    </row>
    <row r="297" spans="2:12" x14ac:dyDescent="0.25">
      <c r="B297" s="65"/>
      <c r="C297" s="65"/>
      <c r="D297" s="65"/>
      <c r="E297" s="66"/>
      <c r="F297" s="81"/>
      <c r="G297" s="82" t="s">
        <v>100</v>
      </c>
      <c r="H297" s="83">
        <v>120</v>
      </c>
      <c r="I297" s="83">
        <v>50</v>
      </c>
      <c r="J297" s="83">
        <v>750</v>
      </c>
      <c r="K297" s="83">
        <v>750</v>
      </c>
      <c r="L297" s="83">
        <v>750</v>
      </c>
    </row>
    <row r="298" spans="2:12" x14ac:dyDescent="0.25">
      <c r="B298" s="65"/>
      <c r="C298" s="65"/>
      <c r="D298" s="65"/>
      <c r="E298" s="66"/>
      <c r="F298" s="81"/>
      <c r="G298" s="82" t="s">
        <v>101</v>
      </c>
      <c r="H298" s="83"/>
      <c r="I298" s="83"/>
      <c r="J298" s="83"/>
      <c r="K298" s="83"/>
      <c r="L298" s="83"/>
    </row>
    <row r="299" spans="2:12" x14ac:dyDescent="0.25">
      <c r="B299" s="65"/>
      <c r="C299" s="65"/>
      <c r="D299" s="65"/>
      <c r="E299" s="66"/>
      <c r="F299" s="81"/>
      <c r="G299" s="82" t="s">
        <v>102</v>
      </c>
      <c r="H299" s="83"/>
      <c r="I299" s="83"/>
      <c r="J299" s="83"/>
      <c r="K299" s="83"/>
      <c r="L299" s="83"/>
    </row>
    <row r="300" spans="2:12" x14ac:dyDescent="0.25">
      <c r="B300" s="65"/>
      <c r="C300" s="65"/>
      <c r="D300" s="65"/>
      <c r="E300" s="66"/>
      <c r="F300" s="81"/>
      <c r="G300" s="82" t="s">
        <v>103</v>
      </c>
      <c r="H300" s="83"/>
      <c r="I300" s="83"/>
      <c r="J300" s="83"/>
      <c r="K300" s="83"/>
      <c r="L300" s="83"/>
    </row>
    <row r="301" spans="2:12" ht="25.5" x14ac:dyDescent="0.25">
      <c r="B301" s="65"/>
      <c r="C301" s="65"/>
      <c r="D301" s="65"/>
      <c r="E301" s="66"/>
      <c r="F301" s="81"/>
      <c r="G301" s="82" t="s">
        <v>104</v>
      </c>
      <c r="H301" s="83"/>
      <c r="I301" s="83"/>
      <c r="J301" s="83"/>
      <c r="K301" s="83"/>
      <c r="L301" s="83"/>
    </row>
    <row r="302" spans="2:12" ht="25.5" x14ac:dyDescent="0.25">
      <c r="B302" s="65"/>
      <c r="C302" s="65"/>
      <c r="D302" s="65"/>
      <c r="E302" s="66"/>
      <c r="F302" s="81"/>
      <c r="G302" s="82" t="s">
        <v>105</v>
      </c>
      <c r="H302" s="83"/>
      <c r="I302" s="83"/>
      <c r="J302" s="83"/>
      <c r="K302" s="83"/>
      <c r="L302" s="83"/>
    </row>
    <row r="303" spans="2:12" x14ac:dyDescent="0.25">
      <c r="B303" s="65"/>
      <c r="C303" s="65"/>
      <c r="D303" s="65"/>
      <c r="E303" s="66"/>
      <c r="F303" s="81"/>
      <c r="G303" s="82" t="s">
        <v>106</v>
      </c>
      <c r="H303" s="83"/>
      <c r="I303" s="83"/>
      <c r="J303" s="83"/>
      <c r="K303" s="83"/>
      <c r="L303" s="83"/>
    </row>
    <row r="304" spans="2:12" x14ac:dyDescent="0.25">
      <c r="B304" s="65"/>
      <c r="C304" s="65"/>
      <c r="D304" s="65"/>
      <c r="E304" s="66"/>
      <c r="F304" s="81"/>
      <c r="G304" s="82" t="s">
        <v>107</v>
      </c>
      <c r="H304" s="83"/>
      <c r="I304" s="83"/>
      <c r="J304" s="83"/>
      <c r="K304" s="83"/>
      <c r="L304" s="83"/>
    </row>
    <row r="305" spans="2:15" x14ac:dyDescent="0.25">
      <c r="B305" s="65"/>
      <c r="C305" s="65"/>
      <c r="D305" s="65"/>
      <c r="E305" s="66"/>
      <c r="F305" s="81"/>
      <c r="G305" s="82" t="s">
        <v>108</v>
      </c>
      <c r="H305" s="83"/>
      <c r="I305" s="83"/>
      <c r="J305" s="83"/>
      <c r="K305" s="83"/>
      <c r="L305" s="83"/>
    </row>
    <row r="306" spans="2:15" x14ac:dyDescent="0.25">
      <c r="B306" s="65"/>
      <c r="C306" s="65"/>
      <c r="D306" s="65"/>
      <c r="E306" s="66"/>
      <c r="F306" s="81"/>
      <c r="G306" s="82" t="s">
        <v>109</v>
      </c>
      <c r="H306" s="83"/>
      <c r="I306" s="83"/>
      <c r="J306" s="83"/>
      <c r="K306" s="83"/>
      <c r="L306" s="83"/>
    </row>
    <row r="307" spans="2:15" x14ac:dyDescent="0.25">
      <c r="B307" s="65"/>
      <c r="C307" s="65"/>
      <c r="D307" s="65"/>
      <c r="E307" s="66"/>
      <c r="F307" s="81"/>
      <c r="G307" s="82" t="s">
        <v>110</v>
      </c>
      <c r="H307" s="83">
        <v>1200</v>
      </c>
      <c r="I307" s="83">
        <v>1200</v>
      </c>
      <c r="J307" s="83">
        <v>1200</v>
      </c>
      <c r="K307" s="83">
        <v>1200</v>
      </c>
      <c r="L307" s="83">
        <v>1200</v>
      </c>
    </row>
    <row r="308" spans="2:15" x14ac:dyDescent="0.25">
      <c r="B308" s="65"/>
      <c r="C308" s="65"/>
      <c r="D308" s="65"/>
      <c r="E308" s="66"/>
      <c r="F308" s="81"/>
      <c r="G308" s="82" t="s">
        <v>111</v>
      </c>
      <c r="H308" s="83">
        <v>258</v>
      </c>
      <c r="I308" s="83">
        <v>636.70000000000005</v>
      </c>
      <c r="J308" s="83">
        <v>522.25199999999995</v>
      </c>
      <c r="K308" s="83">
        <v>522.25199999999995</v>
      </c>
      <c r="L308" s="83">
        <v>522.25199999999995</v>
      </c>
    </row>
    <row r="309" spans="2:15" x14ac:dyDescent="0.25">
      <c r="B309" s="65"/>
      <c r="C309" s="65"/>
      <c r="D309" s="65"/>
      <c r="E309" s="66"/>
      <c r="F309" s="81"/>
      <c r="G309" s="82" t="s">
        <v>112</v>
      </c>
      <c r="H309" s="83"/>
      <c r="I309" s="83"/>
      <c r="J309" s="83"/>
      <c r="K309" s="83"/>
      <c r="L309" s="83"/>
    </row>
    <row r="310" spans="2:15" x14ac:dyDescent="0.25">
      <c r="B310" s="65"/>
      <c r="C310" s="65"/>
      <c r="D310" s="65"/>
      <c r="E310" s="66"/>
      <c r="F310" s="81"/>
      <c r="G310" s="82" t="s">
        <v>113</v>
      </c>
      <c r="H310" s="83"/>
      <c r="I310" s="83"/>
      <c r="J310" s="83"/>
      <c r="K310" s="83"/>
      <c r="L310" s="83"/>
    </row>
    <row r="311" spans="2:15" x14ac:dyDescent="0.25">
      <c r="B311" s="65"/>
      <c r="C311" s="65"/>
      <c r="D311" s="65"/>
      <c r="E311" s="66"/>
      <c r="F311" s="81"/>
      <c r="G311" s="82" t="s">
        <v>114</v>
      </c>
      <c r="H311" s="83"/>
      <c r="I311" s="83"/>
      <c r="J311" s="83"/>
      <c r="K311" s="83"/>
      <c r="L311" s="83"/>
    </row>
    <row r="312" spans="2:15" x14ac:dyDescent="0.25">
      <c r="B312" s="65"/>
      <c r="C312" s="65"/>
      <c r="D312" s="65"/>
      <c r="E312" s="66"/>
      <c r="F312" s="81"/>
      <c r="G312" s="84" t="s">
        <v>115</v>
      </c>
      <c r="H312" s="83"/>
      <c r="I312" s="83"/>
      <c r="J312" s="83"/>
      <c r="K312" s="83"/>
      <c r="L312" s="83"/>
    </row>
    <row r="313" spans="2:15" x14ac:dyDescent="0.25">
      <c r="B313" s="65"/>
      <c r="C313" s="65"/>
      <c r="D313" s="65"/>
      <c r="E313" s="66"/>
      <c r="F313" s="81"/>
      <c r="G313" s="84" t="s">
        <v>116</v>
      </c>
      <c r="H313" s="83"/>
      <c r="I313" s="83"/>
      <c r="J313" s="83"/>
      <c r="K313" s="83"/>
      <c r="L313" s="83"/>
    </row>
    <row r="314" spans="2:15" x14ac:dyDescent="0.25">
      <c r="B314" s="65"/>
      <c r="C314" s="65"/>
      <c r="D314" s="65"/>
      <c r="E314" s="66"/>
      <c r="F314" s="81"/>
      <c r="G314" s="80" t="s">
        <v>117</v>
      </c>
      <c r="H314" s="83"/>
      <c r="I314" s="83"/>
      <c r="J314" s="83"/>
      <c r="K314" s="83"/>
      <c r="L314" s="83"/>
    </row>
    <row r="315" spans="2:15" s="70" customFormat="1" ht="63.75" x14ac:dyDescent="0.25">
      <c r="B315" s="71"/>
      <c r="C315" s="71"/>
      <c r="D315" s="71"/>
      <c r="E315" s="72"/>
      <c r="F315" s="77">
        <v>11011</v>
      </c>
      <c r="G315" s="78" t="s">
        <v>121</v>
      </c>
      <c r="H315" s="79">
        <f>+H317</f>
        <v>464081.99999999994</v>
      </c>
      <c r="I315" s="79">
        <f t="shared" ref="I315:L315" si="19">+I317</f>
        <v>411327.2</v>
      </c>
      <c r="J315" s="79">
        <f t="shared" si="19"/>
        <v>460955.98</v>
      </c>
      <c r="K315" s="79">
        <f t="shared" si="19"/>
        <v>464663.37999999995</v>
      </c>
      <c r="L315" s="79">
        <f t="shared" si="19"/>
        <v>467812.77999999997</v>
      </c>
      <c r="M315" s="201">
        <f>+J315-I315</f>
        <v>49628.77999999997</v>
      </c>
      <c r="N315" s="201">
        <f>+K315-I315</f>
        <v>53336.179999999935</v>
      </c>
      <c r="O315" s="201">
        <f>+L315-I315</f>
        <v>56485.579999999958</v>
      </c>
    </row>
    <row r="316" spans="2:15" x14ac:dyDescent="0.25">
      <c r="B316" s="65"/>
      <c r="C316" s="65"/>
      <c r="D316" s="65"/>
      <c r="E316" s="66"/>
      <c r="F316" s="81"/>
      <c r="G316" s="82" t="s">
        <v>199</v>
      </c>
      <c r="H316" s="83"/>
      <c r="I316" s="83"/>
      <c r="J316" s="83"/>
      <c r="K316" s="83"/>
      <c r="L316" s="83"/>
    </row>
    <row r="317" spans="2:15" s="70" customFormat="1" x14ac:dyDescent="0.25">
      <c r="B317" s="71"/>
      <c r="C317" s="71"/>
      <c r="D317" s="71"/>
      <c r="E317" s="72"/>
      <c r="F317" s="77"/>
      <c r="G317" s="78" t="s">
        <v>76</v>
      </c>
      <c r="H317" s="79">
        <f>SUM(H319:H348)</f>
        <v>464081.99999999994</v>
      </c>
      <c r="I317" s="79">
        <f t="shared" ref="I317:L317" si="20">SUM(I319:I348)</f>
        <v>411327.2</v>
      </c>
      <c r="J317" s="79">
        <f t="shared" si="20"/>
        <v>460955.98</v>
      </c>
      <c r="K317" s="79">
        <f t="shared" si="20"/>
        <v>464663.37999999995</v>
      </c>
      <c r="L317" s="79">
        <f t="shared" si="20"/>
        <v>467812.77999999997</v>
      </c>
      <c r="M317" s="200"/>
      <c r="N317" s="200"/>
      <c r="O317" s="200"/>
    </row>
    <row r="318" spans="2:15" ht="31.5" customHeight="1" x14ac:dyDescent="0.25">
      <c r="B318" s="65"/>
      <c r="C318" s="65"/>
      <c r="D318" s="65"/>
      <c r="E318" s="66"/>
      <c r="F318" s="81"/>
      <c r="G318" s="82" t="s">
        <v>200</v>
      </c>
      <c r="H318" s="83"/>
      <c r="I318" s="83"/>
      <c r="J318" s="83"/>
      <c r="K318" s="83"/>
      <c r="L318" s="83"/>
    </row>
    <row r="319" spans="2:15" ht="25.5" x14ac:dyDescent="0.25">
      <c r="B319" s="65"/>
      <c r="C319" s="65"/>
      <c r="D319" s="65"/>
      <c r="E319" s="66"/>
      <c r="F319" s="81"/>
      <c r="G319" s="82" t="s">
        <v>88</v>
      </c>
      <c r="H319" s="83">
        <v>388645.7</v>
      </c>
      <c r="I319" s="83">
        <v>353731.8</v>
      </c>
      <c r="J319" s="83">
        <v>379015.5</v>
      </c>
      <c r="K319" s="83">
        <v>382480.6</v>
      </c>
      <c r="L319" s="83">
        <v>385514.1</v>
      </c>
    </row>
    <row r="320" spans="2:15" ht="25.5" x14ac:dyDescent="0.25">
      <c r="B320" s="65"/>
      <c r="C320" s="65"/>
      <c r="D320" s="65"/>
      <c r="E320" s="66"/>
      <c r="F320" s="81"/>
      <c r="G320" s="82" t="s">
        <v>89</v>
      </c>
      <c r="H320" s="83">
        <v>16982.599999999999</v>
      </c>
      <c r="I320" s="83">
        <v>16799</v>
      </c>
      <c r="J320" s="83">
        <v>16685.8</v>
      </c>
      <c r="K320" s="83">
        <v>16809.099999999999</v>
      </c>
      <c r="L320" s="83">
        <v>16773.599999999999</v>
      </c>
    </row>
    <row r="321" spans="2:12" ht="25.5" x14ac:dyDescent="0.25">
      <c r="B321" s="65"/>
      <c r="C321" s="65"/>
      <c r="D321" s="65"/>
      <c r="E321" s="66"/>
      <c r="F321" s="81"/>
      <c r="G321" s="82" t="s">
        <v>90</v>
      </c>
      <c r="H321" s="83">
        <v>8071.6</v>
      </c>
      <c r="I321" s="83">
        <v>8031.4</v>
      </c>
      <c r="J321" s="83">
        <v>7999.5</v>
      </c>
      <c r="K321" s="83">
        <v>8118.5</v>
      </c>
      <c r="L321" s="83">
        <v>8269.9</v>
      </c>
    </row>
    <row r="322" spans="2:12" x14ac:dyDescent="0.25">
      <c r="B322" s="65"/>
      <c r="C322" s="65"/>
      <c r="D322" s="65"/>
      <c r="E322" s="66"/>
      <c r="F322" s="81"/>
      <c r="G322" s="82" t="s">
        <v>91</v>
      </c>
      <c r="H322" s="83">
        <v>5822.6</v>
      </c>
      <c r="I322" s="83"/>
      <c r="J322" s="83"/>
      <c r="K322" s="83"/>
      <c r="L322" s="83"/>
    </row>
    <row r="323" spans="2:12" x14ac:dyDescent="0.25">
      <c r="B323" s="65"/>
      <c r="C323" s="65"/>
      <c r="D323" s="65"/>
      <c r="E323" s="66"/>
      <c r="F323" s="81"/>
      <c r="G323" s="82" t="s">
        <v>92</v>
      </c>
      <c r="H323" s="83">
        <v>173.4</v>
      </c>
      <c r="I323" s="83"/>
      <c r="J323" s="83"/>
      <c r="K323" s="83"/>
      <c r="L323" s="83"/>
    </row>
    <row r="324" spans="2:12" x14ac:dyDescent="0.25">
      <c r="B324" s="65"/>
      <c r="C324" s="65"/>
      <c r="D324" s="65"/>
      <c r="E324" s="66"/>
      <c r="F324" s="81"/>
      <c r="G324" s="82" t="s">
        <v>93</v>
      </c>
      <c r="H324" s="83">
        <v>38730.9</v>
      </c>
      <c r="I324" s="83">
        <v>24853.3</v>
      </c>
      <c r="J324" s="83">
        <v>46649.700000000004</v>
      </c>
      <c r="K324" s="83">
        <v>46649.700000000004</v>
      </c>
      <c r="L324" s="83">
        <v>46649.700000000004</v>
      </c>
    </row>
    <row r="325" spans="2:12" x14ac:dyDescent="0.25">
      <c r="B325" s="65"/>
      <c r="C325" s="65"/>
      <c r="D325" s="65"/>
      <c r="E325" s="66"/>
      <c r="F325" s="81"/>
      <c r="G325" s="82" t="s">
        <v>94</v>
      </c>
      <c r="H325" s="83"/>
      <c r="I325" s="83"/>
      <c r="J325" s="83"/>
      <c r="K325" s="83"/>
      <c r="L325" s="83"/>
    </row>
    <row r="326" spans="2:12" x14ac:dyDescent="0.25">
      <c r="B326" s="65"/>
      <c r="C326" s="65"/>
      <c r="D326" s="65"/>
      <c r="E326" s="66"/>
      <c r="F326" s="81"/>
      <c r="G326" s="82" t="s">
        <v>95</v>
      </c>
      <c r="H326" s="83">
        <v>397</v>
      </c>
      <c r="I326" s="83">
        <v>621</v>
      </c>
      <c r="J326" s="83">
        <v>621</v>
      </c>
      <c r="K326" s="83">
        <v>621</v>
      </c>
      <c r="L326" s="83">
        <v>621</v>
      </c>
    </row>
    <row r="327" spans="2:12" x14ac:dyDescent="0.25">
      <c r="B327" s="65"/>
      <c r="C327" s="65"/>
      <c r="D327" s="65"/>
      <c r="E327" s="66"/>
      <c r="F327" s="81"/>
      <c r="G327" s="82" t="s">
        <v>96</v>
      </c>
      <c r="H327" s="83"/>
      <c r="I327" s="83"/>
      <c r="J327" s="83"/>
      <c r="K327" s="83"/>
      <c r="L327" s="83"/>
    </row>
    <row r="328" spans="2:12" x14ac:dyDescent="0.25">
      <c r="B328" s="65"/>
      <c r="C328" s="65"/>
      <c r="D328" s="65"/>
      <c r="E328" s="66"/>
      <c r="F328" s="81"/>
      <c r="G328" s="82" t="s">
        <v>97</v>
      </c>
      <c r="H328" s="83">
        <v>329.1</v>
      </c>
      <c r="I328" s="83">
        <v>1403.8</v>
      </c>
      <c r="J328" s="83">
        <v>3750</v>
      </c>
      <c r="K328" s="83">
        <v>3750</v>
      </c>
      <c r="L328" s="83">
        <v>3750</v>
      </c>
    </row>
    <row r="329" spans="2:12" x14ac:dyDescent="0.25">
      <c r="B329" s="65"/>
      <c r="C329" s="65"/>
      <c r="D329" s="65"/>
      <c r="E329" s="66"/>
      <c r="F329" s="81"/>
      <c r="G329" s="82" t="s">
        <v>98</v>
      </c>
      <c r="H329" s="83"/>
      <c r="I329" s="83"/>
      <c r="J329" s="83"/>
      <c r="K329" s="83"/>
      <c r="L329" s="83"/>
    </row>
    <row r="330" spans="2:12" x14ac:dyDescent="0.25">
      <c r="B330" s="65"/>
      <c r="C330" s="65"/>
      <c r="D330" s="65"/>
      <c r="E330" s="66"/>
      <c r="F330" s="81"/>
      <c r="G330" s="82" t="s">
        <v>99</v>
      </c>
      <c r="H330" s="83"/>
      <c r="I330" s="83"/>
      <c r="J330" s="83"/>
      <c r="K330" s="83"/>
      <c r="L330" s="83"/>
    </row>
    <row r="331" spans="2:12" x14ac:dyDescent="0.25">
      <c r="B331" s="65"/>
      <c r="C331" s="65"/>
      <c r="D331" s="65"/>
      <c r="E331" s="66"/>
      <c r="F331" s="81"/>
      <c r="G331" s="82" t="s">
        <v>100</v>
      </c>
      <c r="H331" s="83">
        <v>435</v>
      </c>
      <c r="I331" s="83">
        <v>160</v>
      </c>
      <c r="J331" s="83">
        <v>750</v>
      </c>
      <c r="K331" s="83">
        <v>750</v>
      </c>
      <c r="L331" s="83">
        <v>750</v>
      </c>
    </row>
    <row r="332" spans="2:12" x14ac:dyDescent="0.25">
      <c r="B332" s="65"/>
      <c r="C332" s="65"/>
      <c r="D332" s="65"/>
      <c r="E332" s="66"/>
      <c r="F332" s="81"/>
      <c r="G332" s="82" t="s">
        <v>101</v>
      </c>
      <c r="H332" s="83"/>
      <c r="I332" s="83"/>
      <c r="J332" s="83"/>
      <c r="K332" s="83"/>
      <c r="L332" s="83"/>
    </row>
    <row r="333" spans="2:12" x14ac:dyDescent="0.25">
      <c r="B333" s="65"/>
      <c r="C333" s="65"/>
      <c r="D333" s="65"/>
      <c r="E333" s="66"/>
      <c r="F333" s="81"/>
      <c r="G333" s="82" t="s">
        <v>102</v>
      </c>
      <c r="H333" s="83"/>
      <c r="I333" s="83"/>
      <c r="J333" s="83"/>
      <c r="K333" s="83"/>
      <c r="L333" s="83"/>
    </row>
    <row r="334" spans="2:12" x14ac:dyDescent="0.25">
      <c r="B334" s="65"/>
      <c r="C334" s="65"/>
      <c r="D334" s="65"/>
      <c r="E334" s="66"/>
      <c r="F334" s="81"/>
      <c r="G334" s="82" t="s">
        <v>103</v>
      </c>
      <c r="H334" s="83"/>
      <c r="I334" s="83"/>
      <c r="J334" s="83"/>
      <c r="K334" s="83"/>
      <c r="L334" s="83"/>
    </row>
    <row r="335" spans="2:12" ht="25.5" x14ac:dyDescent="0.25">
      <c r="B335" s="65"/>
      <c r="C335" s="65"/>
      <c r="D335" s="65"/>
      <c r="E335" s="66"/>
      <c r="F335" s="81"/>
      <c r="G335" s="82" t="s">
        <v>104</v>
      </c>
      <c r="H335" s="83"/>
      <c r="I335" s="83"/>
      <c r="J335" s="83"/>
      <c r="K335" s="83"/>
      <c r="L335" s="83"/>
    </row>
    <row r="336" spans="2:12" ht="25.5" x14ac:dyDescent="0.25">
      <c r="B336" s="65"/>
      <c r="C336" s="65"/>
      <c r="D336" s="65"/>
      <c r="E336" s="66"/>
      <c r="F336" s="81"/>
      <c r="G336" s="82" t="s">
        <v>105</v>
      </c>
      <c r="H336" s="83"/>
      <c r="I336" s="83"/>
      <c r="J336" s="83"/>
      <c r="K336" s="83"/>
      <c r="L336" s="83"/>
    </row>
    <row r="337" spans="2:15" x14ac:dyDescent="0.25">
      <c r="B337" s="65"/>
      <c r="C337" s="65"/>
      <c r="D337" s="65"/>
      <c r="E337" s="66"/>
      <c r="F337" s="81"/>
      <c r="G337" s="82" t="s">
        <v>106</v>
      </c>
      <c r="H337" s="83"/>
      <c r="I337" s="83"/>
      <c r="J337" s="83"/>
      <c r="K337" s="83"/>
      <c r="L337" s="83"/>
    </row>
    <row r="338" spans="2:15" x14ac:dyDescent="0.25">
      <c r="B338" s="65"/>
      <c r="C338" s="65"/>
      <c r="D338" s="65"/>
      <c r="E338" s="66"/>
      <c r="F338" s="81"/>
      <c r="G338" s="82" t="s">
        <v>107</v>
      </c>
      <c r="H338" s="83"/>
      <c r="I338" s="83"/>
      <c r="J338" s="83"/>
      <c r="K338" s="83"/>
      <c r="L338" s="83"/>
    </row>
    <row r="339" spans="2:15" x14ac:dyDescent="0.25">
      <c r="B339" s="65"/>
      <c r="C339" s="65"/>
      <c r="D339" s="65"/>
      <c r="E339" s="66"/>
      <c r="F339" s="81"/>
      <c r="G339" s="82" t="s">
        <v>108</v>
      </c>
      <c r="H339" s="83"/>
      <c r="I339" s="83"/>
      <c r="J339" s="83"/>
      <c r="K339" s="83"/>
      <c r="L339" s="83"/>
    </row>
    <row r="340" spans="2:15" x14ac:dyDescent="0.25">
      <c r="B340" s="65"/>
      <c r="C340" s="65"/>
      <c r="D340" s="65"/>
      <c r="E340" s="66"/>
      <c r="F340" s="81"/>
      <c r="G340" s="82" t="s">
        <v>109</v>
      </c>
      <c r="H340" s="83"/>
      <c r="I340" s="83"/>
      <c r="J340" s="83"/>
      <c r="K340" s="83"/>
      <c r="L340" s="83"/>
    </row>
    <row r="341" spans="2:15" x14ac:dyDescent="0.25">
      <c r="B341" s="65"/>
      <c r="C341" s="65"/>
      <c r="D341" s="65"/>
      <c r="E341" s="66"/>
      <c r="F341" s="81"/>
      <c r="G341" s="82" t="s">
        <v>110</v>
      </c>
      <c r="H341" s="83">
        <v>4200</v>
      </c>
      <c r="I341" s="83">
        <v>4200</v>
      </c>
      <c r="J341" s="83">
        <v>4200</v>
      </c>
      <c r="K341" s="83">
        <v>4200</v>
      </c>
      <c r="L341" s="83">
        <v>4200</v>
      </c>
    </row>
    <row r="342" spans="2:15" x14ac:dyDescent="0.25">
      <c r="B342" s="65"/>
      <c r="C342" s="65"/>
      <c r="D342" s="65"/>
      <c r="E342" s="66"/>
      <c r="F342" s="81"/>
      <c r="G342" s="82" t="s">
        <v>111</v>
      </c>
      <c r="H342" s="83">
        <v>294.10000000000002</v>
      </c>
      <c r="I342" s="83">
        <v>1526.8999999999999</v>
      </c>
      <c r="J342" s="83">
        <v>1284.48</v>
      </c>
      <c r="K342" s="83">
        <v>1284.48</v>
      </c>
      <c r="L342" s="83">
        <v>1284.48</v>
      </c>
    </row>
    <row r="343" spans="2:15" x14ac:dyDescent="0.25">
      <c r="B343" s="65"/>
      <c r="C343" s="65"/>
      <c r="D343" s="65"/>
      <c r="E343" s="66"/>
      <c r="F343" s="81"/>
      <c r="G343" s="82" t="s">
        <v>112</v>
      </c>
      <c r="H343" s="83"/>
      <c r="I343" s="83"/>
      <c r="J343" s="83"/>
      <c r="K343" s="83"/>
      <c r="L343" s="83"/>
    </row>
    <row r="344" spans="2:15" x14ac:dyDescent="0.25">
      <c r="B344" s="65"/>
      <c r="C344" s="65"/>
      <c r="D344" s="65"/>
      <c r="E344" s="66"/>
      <c r="F344" s="81"/>
      <c r="G344" s="82" t="s">
        <v>113</v>
      </c>
      <c r="H344" s="83"/>
      <c r="I344" s="83"/>
      <c r="J344" s="83"/>
      <c r="K344" s="83"/>
      <c r="L344" s="83"/>
    </row>
    <row r="345" spans="2:15" x14ac:dyDescent="0.25">
      <c r="B345" s="65"/>
      <c r="C345" s="65"/>
      <c r="D345" s="65"/>
      <c r="E345" s="66"/>
      <c r="F345" s="81"/>
      <c r="G345" s="82" t="s">
        <v>114</v>
      </c>
      <c r="H345" s="83"/>
      <c r="I345" s="83"/>
      <c r="J345" s="83"/>
      <c r="K345" s="83"/>
      <c r="L345" s="83"/>
    </row>
    <row r="346" spans="2:15" x14ac:dyDescent="0.25">
      <c r="B346" s="65"/>
      <c r="C346" s="65"/>
      <c r="D346" s="65"/>
      <c r="E346" s="66"/>
      <c r="F346" s="81"/>
      <c r="G346" s="82" t="s">
        <v>115</v>
      </c>
      <c r="H346" s="83"/>
      <c r="I346" s="83"/>
      <c r="J346" s="83"/>
      <c r="K346" s="83"/>
      <c r="L346" s="83"/>
    </row>
    <row r="347" spans="2:15" x14ac:dyDescent="0.25">
      <c r="B347" s="65"/>
      <c r="C347" s="65"/>
      <c r="D347" s="65"/>
      <c r="E347" s="66"/>
      <c r="F347" s="81"/>
      <c r="G347" s="82" t="s">
        <v>116</v>
      </c>
      <c r="H347" s="83"/>
      <c r="I347" s="83"/>
      <c r="J347" s="83"/>
      <c r="K347" s="83"/>
      <c r="L347" s="83"/>
    </row>
    <row r="348" spans="2:15" x14ac:dyDescent="0.25">
      <c r="B348" s="65"/>
      <c r="C348" s="65"/>
      <c r="D348" s="65"/>
      <c r="E348" s="66"/>
      <c r="F348" s="81"/>
      <c r="G348" s="80" t="s">
        <v>117</v>
      </c>
      <c r="H348" s="83"/>
      <c r="I348" s="83"/>
      <c r="J348" s="83"/>
      <c r="K348" s="83"/>
      <c r="L348" s="83"/>
    </row>
    <row r="349" spans="2:15" s="70" customFormat="1" ht="51" x14ac:dyDescent="0.25">
      <c r="B349" s="71"/>
      <c r="C349" s="71"/>
      <c r="D349" s="71"/>
      <c r="E349" s="72"/>
      <c r="F349" s="77">
        <v>11012</v>
      </c>
      <c r="G349" s="78" t="s">
        <v>122</v>
      </c>
      <c r="H349" s="79">
        <f>+H351</f>
        <v>580225.07000000007</v>
      </c>
      <c r="I349" s="79">
        <f t="shared" ref="I349:L349" si="21">+I351</f>
        <v>565279.40000000014</v>
      </c>
      <c r="J349" s="79">
        <f t="shared" si="21"/>
        <v>633479.11199999996</v>
      </c>
      <c r="K349" s="79">
        <f t="shared" si="21"/>
        <v>604249.51199999999</v>
      </c>
      <c r="L349" s="79">
        <f t="shared" si="21"/>
        <v>608503.71199999994</v>
      </c>
      <c r="M349" s="201">
        <f>+J349-I349</f>
        <v>68199.711999999825</v>
      </c>
      <c r="N349" s="201">
        <f>+K349-I349</f>
        <v>38970.111999999848</v>
      </c>
      <c r="O349" s="201">
        <f>+L349-I349</f>
        <v>43224.311999999802</v>
      </c>
    </row>
    <row r="350" spans="2:15" x14ac:dyDescent="0.25">
      <c r="B350" s="65"/>
      <c r="C350" s="65"/>
      <c r="D350" s="65"/>
      <c r="E350" s="66"/>
      <c r="F350" s="81"/>
      <c r="G350" s="82" t="s">
        <v>199</v>
      </c>
      <c r="H350" s="83"/>
      <c r="I350" s="83"/>
      <c r="J350" s="83"/>
      <c r="K350" s="83"/>
      <c r="L350" s="83"/>
    </row>
    <row r="351" spans="2:15" s="70" customFormat="1" x14ac:dyDescent="0.25">
      <c r="B351" s="71"/>
      <c r="C351" s="71"/>
      <c r="D351" s="71"/>
      <c r="E351" s="72"/>
      <c r="F351" s="77"/>
      <c r="G351" s="78" t="s">
        <v>76</v>
      </c>
      <c r="H351" s="79">
        <f>SUM(H353:H382)</f>
        <v>580225.07000000007</v>
      </c>
      <c r="I351" s="79">
        <f t="shared" ref="I351:L351" si="22">SUM(I353:I382)</f>
        <v>565279.40000000014</v>
      </c>
      <c r="J351" s="79">
        <f t="shared" si="22"/>
        <v>633479.11199999996</v>
      </c>
      <c r="K351" s="79">
        <f t="shared" si="22"/>
        <v>604249.51199999999</v>
      </c>
      <c r="L351" s="79">
        <f t="shared" si="22"/>
        <v>608503.71199999994</v>
      </c>
      <c r="M351" s="200"/>
      <c r="N351" s="200"/>
      <c r="O351" s="200"/>
    </row>
    <row r="352" spans="2:15" ht="31.5" customHeight="1" x14ac:dyDescent="0.25">
      <c r="B352" s="65"/>
      <c r="C352" s="65"/>
      <c r="D352" s="65"/>
      <c r="E352" s="66"/>
      <c r="F352" s="81"/>
      <c r="G352" s="82" t="s">
        <v>200</v>
      </c>
      <c r="H352" s="83"/>
      <c r="I352" s="83"/>
      <c r="J352" s="83"/>
      <c r="K352" s="83"/>
      <c r="L352" s="83"/>
    </row>
    <row r="353" spans="2:12" ht="25.5" x14ac:dyDescent="0.25">
      <c r="B353" s="65"/>
      <c r="C353" s="65"/>
      <c r="D353" s="65"/>
      <c r="E353" s="66"/>
      <c r="F353" s="81"/>
      <c r="G353" s="82" t="s">
        <v>88</v>
      </c>
      <c r="H353" s="83">
        <v>481546.6</v>
      </c>
      <c r="I353" s="83">
        <v>483118.2</v>
      </c>
      <c r="J353" s="83">
        <v>528789</v>
      </c>
      <c r="K353" s="83">
        <v>499313.7</v>
      </c>
      <c r="L353" s="83">
        <v>503365.4</v>
      </c>
    </row>
    <row r="354" spans="2:12" ht="25.5" x14ac:dyDescent="0.25">
      <c r="B354" s="65"/>
      <c r="C354" s="65"/>
      <c r="D354" s="65"/>
      <c r="E354" s="66"/>
      <c r="F354" s="81"/>
      <c r="G354" s="82" t="s">
        <v>89</v>
      </c>
      <c r="H354" s="83">
        <v>21954.9</v>
      </c>
      <c r="I354" s="83">
        <v>23284.1</v>
      </c>
      <c r="J354" s="83">
        <v>21771.4</v>
      </c>
      <c r="K354" s="83">
        <v>21854.6</v>
      </c>
      <c r="L354" s="83">
        <v>21903.5</v>
      </c>
    </row>
    <row r="355" spans="2:12" ht="25.5" x14ac:dyDescent="0.25">
      <c r="B355" s="65"/>
      <c r="C355" s="65"/>
      <c r="D355" s="65"/>
      <c r="E355" s="66"/>
      <c r="F355" s="81"/>
      <c r="G355" s="82" t="s">
        <v>90</v>
      </c>
      <c r="H355" s="83">
        <v>9243.9</v>
      </c>
      <c r="I355" s="83">
        <v>9248.5</v>
      </c>
      <c r="J355" s="83">
        <v>9678.6</v>
      </c>
      <c r="K355" s="83">
        <v>9841.1</v>
      </c>
      <c r="L355" s="83">
        <v>9994.7000000000007</v>
      </c>
    </row>
    <row r="356" spans="2:12" x14ac:dyDescent="0.25">
      <c r="B356" s="65"/>
      <c r="C356" s="65"/>
      <c r="D356" s="65"/>
      <c r="E356" s="66"/>
      <c r="F356" s="81"/>
      <c r="G356" s="82" t="s">
        <v>91</v>
      </c>
      <c r="H356" s="83">
        <v>6681.28</v>
      </c>
      <c r="I356" s="83"/>
      <c r="J356" s="83"/>
      <c r="K356" s="83"/>
      <c r="L356" s="83"/>
    </row>
    <row r="357" spans="2:12" x14ac:dyDescent="0.25">
      <c r="B357" s="65"/>
      <c r="C357" s="65"/>
      <c r="D357" s="65"/>
      <c r="E357" s="66"/>
      <c r="F357" s="81"/>
      <c r="G357" s="82" t="s">
        <v>92</v>
      </c>
      <c r="H357" s="83">
        <v>178.42</v>
      </c>
      <c r="I357" s="83"/>
      <c r="J357" s="83"/>
      <c r="K357" s="83"/>
      <c r="L357" s="83"/>
    </row>
    <row r="358" spans="2:12" x14ac:dyDescent="0.25">
      <c r="B358" s="65"/>
      <c r="C358" s="65"/>
      <c r="D358" s="65"/>
      <c r="E358" s="66"/>
      <c r="F358" s="81"/>
      <c r="G358" s="82" t="s">
        <v>93</v>
      </c>
      <c r="H358" s="83">
        <v>56466.77</v>
      </c>
      <c r="I358" s="83">
        <v>42713.599999999999</v>
      </c>
      <c r="J358" s="83">
        <v>65322.2</v>
      </c>
      <c r="K358" s="83">
        <v>65322.2</v>
      </c>
      <c r="L358" s="83">
        <v>65322.2</v>
      </c>
    </row>
    <row r="359" spans="2:12" x14ac:dyDescent="0.25">
      <c r="B359" s="65"/>
      <c r="C359" s="65"/>
      <c r="D359" s="65"/>
      <c r="E359" s="66"/>
      <c r="F359" s="81"/>
      <c r="G359" s="82" t="s">
        <v>94</v>
      </c>
      <c r="H359" s="83"/>
      <c r="I359" s="83"/>
      <c r="J359" s="83"/>
      <c r="K359" s="83"/>
      <c r="L359" s="83"/>
    </row>
    <row r="360" spans="2:12" x14ac:dyDescent="0.25">
      <c r="B360" s="65"/>
      <c r="C360" s="65"/>
      <c r="D360" s="65"/>
      <c r="E360" s="66"/>
      <c r="F360" s="81"/>
      <c r="G360" s="82" t="s">
        <v>95</v>
      </c>
      <c r="H360" s="83">
        <v>261</v>
      </c>
      <c r="I360" s="83">
        <v>566.4</v>
      </c>
      <c r="J360" s="83">
        <v>576.4</v>
      </c>
      <c r="K360" s="83">
        <v>576.4</v>
      </c>
      <c r="L360" s="83">
        <v>576.4</v>
      </c>
    </row>
    <row r="361" spans="2:12" x14ac:dyDescent="0.25">
      <c r="B361" s="65"/>
      <c r="C361" s="65"/>
      <c r="D361" s="65"/>
      <c r="E361" s="66"/>
      <c r="F361" s="81"/>
      <c r="G361" s="82" t="s">
        <v>96</v>
      </c>
      <c r="H361" s="83"/>
      <c r="I361" s="83"/>
      <c r="J361" s="83"/>
      <c r="K361" s="83"/>
      <c r="L361" s="83"/>
    </row>
    <row r="362" spans="2:12" x14ac:dyDescent="0.25">
      <c r="B362" s="65"/>
      <c r="C362" s="65"/>
      <c r="D362" s="65"/>
      <c r="E362" s="66"/>
      <c r="F362" s="81"/>
      <c r="G362" s="82" t="s">
        <v>97</v>
      </c>
      <c r="H362" s="83">
        <v>2787.56</v>
      </c>
      <c r="I362" s="83">
        <v>3258.8</v>
      </c>
      <c r="J362" s="83">
        <v>3800</v>
      </c>
      <c r="K362" s="83">
        <v>3800</v>
      </c>
      <c r="L362" s="83">
        <v>3800</v>
      </c>
    </row>
    <row r="363" spans="2:12" x14ac:dyDescent="0.25">
      <c r="B363" s="65"/>
      <c r="C363" s="65"/>
      <c r="D363" s="65"/>
      <c r="E363" s="66"/>
      <c r="F363" s="81"/>
      <c r="G363" s="82" t="s">
        <v>98</v>
      </c>
      <c r="H363" s="83"/>
      <c r="I363" s="83"/>
      <c r="J363" s="83"/>
      <c r="K363" s="83"/>
      <c r="L363" s="83"/>
    </row>
    <row r="364" spans="2:12" x14ac:dyDescent="0.25">
      <c r="B364" s="65"/>
      <c r="C364" s="65"/>
      <c r="D364" s="65"/>
      <c r="E364" s="66"/>
      <c r="F364" s="81"/>
      <c r="G364" s="82" t="s">
        <v>99</v>
      </c>
      <c r="H364" s="83"/>
      <c r="I364" s="83"/>
      <c r="J364" s="83"/>
      <c r="K364" s="83"/>
      <c r="L364" s="83"/>
    </row>
    <row r="365" spans="2:12" x14ac:dyDescent="0.25">
      <c r="B365" s="65"/>
      <c r="C365" s="65"/>
      <c r="D365" s="65"/>
      <c r="E365" s="66"/>
      <c r="F365" s="81"/>
      <c r="G365" s="82" t="s">
        <v>100</v>
      </c>
      <c r="H365" s="83">
        <v>490</v>
      </c>
      <c r="I365" s="83">
        <v>130</v>
      </c>
      <c r="J365" s="83">
        <v>750</v>
      </c>
      <c r="K365" s="83">
        <v>750</v>
      </c>
      <c r="L365" s="83">
        <v>750</v>
      </c>
    </row>
    <row r="366" spans="2:12" x14ac:dyDescent="0.25">
      <c r="B366" s="65"/>
      <c r="C366" s="65"/>
      <c r="D366" s="65"/>
      <c r="E366" s="66"/>
      <c r="F366" s="81"/>
      <c r="G366" s="82" t="s">
        <v>101</v>
      </c>
      <c r="H366" s="83"/>
      <c r="I366" s="83"/>
      <c r="J366" s="83"/>
      <c r="K366" s="83"/>
      <c r="L366" s="83"/>
    </row>
    <row r="367" spans="2:12" x14ac:dyDescent="0.25">
      <c r="B367" s="65"/>
      <c r="C367" s="65"/>
      <c r="D367" s="65"/>
      <c r="E367" s="66"/>
      <c r="F367" s="81"/>
      <c r="G367" s="82" t="s">
        <v>102</v>
      </c>
      <c r="H367" s="83"/>
      <c r="I367" s="83"/>
      <c r="J367" s="83"/>
      <c r="K367" s="83"/>
      <c r="L367" s="83"/>
    </row>
    <row r="368" spans="2:12" x14ac:dyDescent="0.25">
      <c r="B368" s="65"/>
      <c r="C368" s="65"/>
      <c r="D368" s="65"/>
      <c r="E368" s="66"/>
      <c r="F368" s="81"/>
      <c r="G368" s="82" t="s">
        <v>103</v>
      </c>
      <c r="H368" s="83"/>
      <c r="I368" s="83"/>
      <c r="J368" s="83"/>
      <c r="K368" s="83"/>
      <c r="L368" s="83"/>
    </row>
    <row r="369" spans="2:15" ht="25.5" x14ac:dyDescent="0.25">
      <c r="B369" s="65"/>
      <c r="C369" s="65"/>
      <c r="D369" s="65"/>
      <c r="E369" s="66"/>
      <c r="F369" s="81"/>
      <c r="G369" s="82" t="s">
        <v>104</v>
      </c>
      <c r="H369" s="83"/>
      <c r="I369" s="83"/>
      <c r="J369" s="83"/>
      <c r="K369" s="83"/>
      <c r="L369" s="83"/>
    </row>
    <row r="370" spans="2:15" ht="25.5" x14ac:dyDescent="0.25">
      <c r="B370" s="65"/>
      <c r="C370" s="65"/>
      <c r="D370" s="65"/>
      <c r="E370" s="66"/>
      <c r="F370" s="81"/>
      <c r="G370" s="82" t="s">
        <v>105</v>
      </c>
      <c r="H370" s="83"/>
      <c r="I370" s="83"/>
      <c r="J370" s="83"/>
      <c r="K370" s="83"/>
      <c r="L370" s="83"/>
    </row>
    <row r="371" spans="2:15" x14ac:dyDescent="0.25">
      <c r="B371" s="65"/>
      <c r="C371" s="65"/>
      <c r="D371" s="65"/>
      <c r="E371" s="66"/>
      <c r="F371" s="81"/>
      <c r="G371" s="82" t="s">
        <v>106</v>
      </c>
      <c r="H371" s="83"/>
      <c r="I371" s="83"/>
      <c r="J371" s="83"/>
      <c r="K371" s="83"/>
      <c r="L371" s="83"/>
    </row>
    <row r="372" spans="2:15" x14ac:dyDescent="0.25">
      <c r="B372" s="65"/>
      <c r="C372" s="65"/>
      <c r="D372" s="65"/>
      <c r="E372" s="66"/>
      <c r="F372" s="81"/>
      <c r="G372" s="82" t="s">
        <v>107</v>
      </c>
      <c r="H372" s="83"/>
      <c r="I372" s="83"/>
      <c r="J372" s="83"/>
      <c r="K372" s="83"/>
      <c r="L372" s="83"/>
    </row>
    <row r="373" spans="2:15" x14ac:dyDescent="0.25">
      <c r="B373" s="65"/>
      <c r="C373" s="65"/>
      <c r="D373" s="65"/>
      <c r="E373" s="66"/>
      <c r="F373" s="81"/>
      <c r="G373" s="82" t="s">
        <v>108</v>
      </c>
      <c r="H373" s="83"/>
      <c r="I373" s="83"/>
      <c r="J373" s="83"/>
      <c r="K373" s="83"/>
      <c r="L373" s="83"/>
    </row>
    <row r="374" spans="2:15" x14ac:dyDescent="0.25">
      <c r="B374" s="65"/>
      <c r="C374" s="65"/>
      <c r="D374" s="65"/>
      <c r="E374" s="66"/>
      <c r="F374" s="81"/>
      <c r="G374" s="82" t="s">
        <v>109</v>
      </c>
      <c r="H374" s="83"/>
      <c r="I374" s="83"/>
      <c r="J374" s="83"/>
      <c r="K374" s="83"/>
      <c r="L374" s="83"/>
    </row>
    <row r="375" spans="2:15" x14ac:dyDescent="0.25">
      <c r="B375" s="65"/>
      <c r="C375" s="65"/>
      <c r="D375" s="65"/>
      <c r="E375" s="66"/>
      <c r="F375" s="81"/>
      <c r="G375" s="82" t="s">
        <v>110</v>
      </c>
      <c r="H375" s="83"/>
      <c r="I375" s="83">
        <v>1680</v>
      </c>
      <c r="J375" s="83">
        <v>1680</v>
      </c>
      <c r="K375" s="83">
        <v>1680</v>
      </c>
      <c r="L375" s="83">
        <v>1680</v>
      </c>
    </row>
    <row r="376" spans="2:15" x14ac:dyDescent="0.25">
      <c r="B376" s="65"/>
      <c r="C376" s="65"/>
      <c r="D376" s="65"/>
      <c r="E376" s="66"/>
      <c r="F376" s="81"/>
      <c r="G376" s="82" t="s">
        <v>111</v>
      </c>
      <c r="H376" s="83">
        <v>614.64</v>
      </c>
      <c r="I376" s="83">
        <v>1279.8</v>
      </c>
      <c r="J376" s="83">
        <v>1111.5119999999997</v>
      </c>
      <c r="K376" s="83">
        <v>1111.5119999999997</v>
      </c>
      <c r="L376" s="83">
        <v>1111.5119999999997</v>
      </c>
    </row>
    <row r="377" spans="2:15" x14ac:dyDescent="0.25">
      <c r="B377" s="65"/>
      <c r="C377" s="65"/>
      <c r="D377" s="65"/>
      <c r="E377" s="66"/>
      <c r="F377" s="81"/>
      <c r="G377" s="82" t="s">
        <v>112</v>
      </c>
      <c r="H377" s="83"/>
      <c r="I377" s="83"/>
      <c r="J377" s="83"/>
      <c r="K377" s="83"/>
      <c r="L377" s="83"/>
    </row>
    <row r="378" spans="2:15" x14ac:dyDescent="0.25">
      <c r="B378" s="65"/>
      <c r="C378" s="65"/>
      <c r="D378" s="65"/>
      <c r="E378" s="66"/>
      <c r="F378" s="81"/>
      <c r="G378" s="82" t="s">
        <v>113</v>
      </c>
      <c r="H378" s="83"/>
      <c r="I378" s="83"/>
      <c r="J378" s="83"/>
      <c r="K378" s="83"/>
      <c r="L378" s="83"/>
    </row>
    <row r="379" spans="2:15" x14ac:dyDescent="0.25">
      <c r="B379" s="65"/>
      <c r="C379" s="65"/>
      <c r="D379" s="65"/>
      <c r="E379" s="66"/>
      <c r="F379" s="81"/>
      <c r="G379" s="82" t="s">
        <v>114</v>
      </c>
      <c r="H379" s="83"/>
      <c r="I379" s="83"/>
      <c r="J379" s="83"/>
      <c r="K379" s="83"/>
      <c r="L379" s="83"/>
    </row>
    <row r="380" spans="2:15" x14ac:dyDescent="0.25">
      <c r="B380" s="65"/>
      <c r="C380" s="65"/>
      <c r="D380" s="65"/>
      <c r="E380" s="66"/>
      <c r="F380" s="81"/>
      <c r="G380" s="82" t="s">
        <v>115</v>
      </c>
      <c r="H380" s="83"/>
      <c r="I380" s="83"/>
      <c r="J380" s="83"/>
      <c r="K380" s="83"/>
      <c r="L380" s="83"/>
    </row>
    <row r="381" spans="2:15" x14ac:dyDescent="0.25">
      <c r="B381" s="65"/>
      <c r="C381" s="65"/>
      <c r="D381" s="65"/>
      <c r="E381" s="66"/>
      <c r="F381" s="81"/>
      <c r="G381" s="82" t="s">
        <v>116</v>
      </c>
      <c r="H381" s="83"/>
      <c r="I381" s="83"/>
      <c r="J381" s="83"/>
      <c r="K381" s="83"/>
      <c r="L381" s="83"/>
    </row>
    <row r="382" spans="2:15" x14ac:dyDescent="0.25">
      <c r="B382" s="65"/>
      <c r="C382" s="65"/>
      <c r="D382" s="65"/>
      <c r="E382" s="66"/>
      <c r="F382" s="81"/>
      <c r="G382" s="80" t="s">
        <v>117</v>
      </c>
      <c r="H382" s="83"/>
      <c r="I382" s="83"/>
      <c r="J382" s="83"/>
      <c r="K382" s="83"/>
      <c r="L382" s="83"/>
    </row>
    <row r="383" spans="2:15" s="70" customFormat="1" ht="63.75" x14ac:dyDescent="0.25">
      <c r="B383" s="71"/>
      <c r="C383" s="71"/>
      <c r="D383" s="71"/>
      <c r="E383" s="72"/>
      <c r="F383" s="77">
        <v>11013</v>
      </c>
      <c r="G383" s="78" t="s">
        <v>123</v>
      </c>
      <c r="H383" s="79">
        <f>+H385</f>
        <v>563475.67999999982</v>
      </c>
      <c r="I383" s="79">
        <f t="shared" ref="I383:L383" si="23">+I385</f>
        <v>525446.1</v>
      </c>
      <c r="J383" s="79">
        <f t="shared" si="23"/>
        <v>563487.64799999993</v>
      </c>
      <c r="K383" s="79">
        <f t="shared" si="23"/>
        <v>568143.54799999995</v>
      </c>
      <c r="L383" s="79">
        <f t="shared" si="23"/>
        <v>573194.94799999997</v>
      </c>
      <c r="M383" s="201">
        <f>+J383-I383</f>
        <v>38041.547999999952</v>
      </c>
      <c r="N383" s="201">
        <f>+K383-I383</f>
        <v>42697.447999999975</v>
      </c>
      <c r="O383" s="201">
        <f>+L383-I383</f>
        <v>47748.847999999998</v>
      </c>
    </row>
    <row r="384" spans="2:15" x14ac:dyDescent="0.25">
      <c r="B384" s="65"/>
      <c r="C384" s="65"/>
      <c r="D384" s="65"/>
      <c r="E384" s="66"/>
      <c r="F384" s="81"/>
      <c r="G384" s="82" t="s">
        <v>199</v>
      </c>
      <c r="H384" s="83"/>
      <c r="I384" s="83"/>
      <c r="J384" s="83"/>
      <c r="K384" s="83"/>
      <c r="L384" s="83"/>
    </row>
    <row r="385" spans="2:15" s="70" customFormat="1" x14ac:dyDescent="0.25">
      <c r="B385" s="71"/>
      <c r="C385" s="71"/>
      <c r="D385" s="71"/>
      <c r="E385" s="72"/>
      <c r="F385" s="77"/>
      <c r="G385" s="78" t="s">
        <v>76</v>
      </c>
      <c r="H385" s="79">
        <f>SUM(H387:H416)</f>
        <v>563475.67999999982</v>
      </c>
      <c r="I385" s="79">
        <f t="shared" ref="I385:L385" si="24">SUM(I387:I416)</f>
        <v>525446.1</v>
      </c>
      <c r="J385" s="79">
        <f t="shared" si="24"/>
        <v>563487.64799999993</v>
      </c>
      <c r="K385" s="79">
        <f t="shared" si="24"/>
        <v>568143.54799999995</v>
      </c>
      <c r="L385" s="79">
        <f t="shared" si="24"/>
        <v>573194.94799999997</v>
      </c>
      <c r="M385" s="200"/>
      <c r="N385" s="200"/>
      <c r="O385" s="200"/>
    </row>
    <row r="386" spans="2:15" ht="31.5" customHeight="1" x14ac:dyDescent="0.25">
      <c r="B386" s="65"/>
      <c r="C386" s="65"/>
      <c r="D386" s="65"/>
      <c r="E386" s="66"/>
      <c r="F386" s="81"/>
      <c r="G386" s="82" t="s">
        <v>200</v>
      </c>
      <c r="H386" s="83"/>
      <c r="I386" s="83"/>
      <c r="J386" s="83"/>
      <c r="K386" s="83"/>
      <c r="L386" s="83"/>
    </row>
    <row r="387" spans="2:15" ht="25.5" x14ac:dyDescent="0.25">
      <c r="B387" s="65"/>
      <c r="C387" s="65"/>
      <c r="D387" s="65"/>
      <c r="E387" s="66"/>
      <c r="F387" s="81"/>
      <c r="G387" s="82" t="s">
        <v>88</v>
      </c>
      <c r="H387" s="83">
        <v>447822.1</v>
      </c>
      <c r="I387" s="83">
        <v>442219.3</v>
      </c>
      <c r="J387" s="83">
        <v>449610.8</v>
      </c>
      <c r="K387" s="83">
        <v>453986.4</v>
      </c>
      <c r="L387" s="83">
        <v>458766.1</v>
      </c>
    </row>
    <row r="388" spans="2:15" ht="25.5" x14ac:dyDescent="0.25">
      <c r="B388" s="65"/>
      <c r="C388" s="65"/>
      <c r="D388" s="65"/>
      <c r="E388" s="66"/>
      <c r="F388" s="81"/>
      <c r="G388" s="82" t="s">
        <v>89</v>
      </c>
      <c r="H388" s="83">
        <v>20934.3</v>
      </c>
      <c r="I388" s="83">
        <v>22452.400000000001</v>
      </c>
      <c r="J388" s="83">
        <v>19375.599999999999</v>
      </c>
      <c r="K388" s="83">
        <v>19456.900000000001</v>
      </c>
      <c r="L388" s="83">
        <v>19553.400000000001</v>
      </c>
    </row>
    <row r="389" spans="2:15" ht="25.5" x14ac:dyDescent="0.25">
      <c r="B389" s="65"/>
      <c r="C389" s="65"/>
      <c r="D389" s="65"/>
      <c r="E389" s="66"/>
      <c r="F389" s="81"/>
      <c r="G389" s="82" t="s">
        <v>90</v>
      </c>
      <c r="H389" s="83">
        <v>7847.1</v>
      </c>
      <c r="I389" s="83">
        <v>7866.2</v>
      </c>
      <c r="J389" s="83">
        <v>8726</v>
      </c>
      <c r="K389" s="83">
        <v>8925</v>
      </c>
      <c r="L389" s="83">
        <v>9100.2000000000007</v>
      </c>
    </row>
    <row r="390" spans="2:15" x14ac:dyDescent="0.25">
      <c r="B390" s="65"/>
      <c r="C390" s="65"/>
      <c r="D390" s="65"/>
      <c r="E390" s="66"/>
      <c r="F390" s="81"/>
      <c r="G390" s="82" t="s">
        <v>91</v>
      </c>
      <c r="H390" s="83">
        <v>3721.44</v>
      </c>
      <c r="I390" s="83"/>
      <c r="J390" s="83"/>
      <c r="K390" s="83"/>
      <c r="L390" s="83"/>
    </row>
    <row r="391" spans="2:15" x14ac:dyDescent="0.25">
      <c r="B391" s="65"/>
      <c r="C391" s="65"/>
      <c r="D391" s="65"/>
      <c r="E391" s="66"/>
      <c r="F391" s="81"/>
      <c r="G391" s="82" t="s">
        <v>92</v>
      </c>
      <c r="H391" s="83">
        <v>135.91999999999999</v>
      </c>
      <c r="I391" s="83"/>
      <c r="J391" s="83"/>
      <c r="K391" s="83"/>
      <c r="L391" s="83"/>
    </row>
    <row r="392" spans="2:15" x14ac:dyDescent="0.25">
      <c r="B392" s="65"/>
      <c r="C392" s="65"/>
      <c r="D392" s="65"/>
      <c r="E392" s="66"/>
      <c r="F392" s="81"/>
      <c r="G392" s="82" t="s">
        <v>93</v>
      </c>
      <c r="H392" s="83">
        <v>79373.760000000009</v>
      </c>
      <c r="I392" s="83">
        <v>45830.3</v>
      </c>
      <c r="J392" s="83">
        <v>77803.200000000012</v>
      </c>
      <c r="K392" s="83">
        <v>77803.200000000012</v>
      </c>
      <c r="L392" s="83">
        <v>77803.200000000012</v>
      </c>
    </row>
    <row r="393" spans="2:15" x14ac:dyDescent="0.25">
      <c r="B393" s="65"/>
      <c r="C393" s="65"/>
      <c r="D393" s="65"/>
      <c r="E393" s="66"/>
      <c r="F393" s="81"/>
      <c r="G393" s="82" t="s">
        <v>94</v>
      </c>
      <c r="H393" s="83"/>
      <c r="I393" s="83"/>
      <c r="J393" s="83"/>
      <c r="K393" s="83"/>
      <c r="L393" s="83"/>
    </row>
    <row r="394" spans="2:15" x14ac:dyDescent="0.25">
      <c r="B394" s="65"/>
      <c r="C394" s="65"/>
      <c r="D394" s="65"/>
      <c r="E394" s="66"/>
      <c r="F394" s="81"/>
      <c r="G394" s="82" t="s">
        <v>95</v>
      </c>
      <c r="H394" s="83">
        <v>278.7</v>
      </c>
      <c r="I394" s="83">
        <v>416</v>
      </c>
      <c r="J394" s="83">
        <v>416</v>
      </c>
      <c r="K394" s="83">
        <v>416</v>
      </c>
      <c r="L394" s="83">
        <v>416</v>
      </c>
    </row>
    <row r="395" spans="2:15" x14ac:dyDescent="0.25">
      <c r="B395" s="65"/>
      <c r="C395" s="65"/>
      <c r="D395" s="65"/>
      <c r="E395" s="66"/>
      <c r="F395" s="81"/>
      <c r="G395" s="82" t="s">
        <v>96</v>
      </c>
      <c r="H395" s="83"/>
      <c r="I395" s="83"/>
      <c r="J395" s="83"/>
      <c r="K395" s="83"/>
      <c r="L395" s="83"/>
    </row>
    <row r="396" spans="2:15" x14ac:dyDescent="0.25">
      <c r="B396" s="65"/>
      <c r="C396" s="65"/>
      <c r="D396" s="65"/>
      <c r="E396" s="66"/>
      <c r="F396" s="81"/>
      <c r="G396" s="82" t="s">
        <v>97</v>
      </c>
      <c r="H396" s="83">
        <v>1064.3900000000001</v>
      </c>
      <c r="I396" s="83">
        <v>1515.5</v>
      </c>
      <c r="J396" s="83">
        <v>1700</v>
      </c>
      <c r="K396" s="83">
        <v>1700</v>
      </c>
      <c r="L396" s="83">
        <v>1700</v>
      </c>
    </row>
    <row r="397" spans="2:15" x14ac:dyDescent="0.25">
      <c r="B397" s="65"/>
      <c r="C397" s="65"/>
      <c r="D397" s="65"/>
      <c r="E397" s="66"/>
      <c r="F397" s="81"/>
      <c r="G397" s="82" t="s">
        <v>98</v>
      </c>
      <c r="H397" s="83"/>
      <c r="I397" s="83"/>
      <c r="J397" s="83"/>
      <c r="K397" s="83"/>
      <c r="L397" s="83"/>
    </row>
    <row r="398" spans="2:15" x14ac:dyDescent="0.25">
      <c r="B398" s="65"/>
      <c r="C398" s="65"/>
      <c r="D398" s="65"/>
      <c r="E398" s="66"/>
      <c r="F398" s="81"/>
      <c r="G398" s="82" t="s">
        <v>99</v>
      </c>
      <c r="H398" s="83"/>
      <c r="I398" s="83"/>
      <c r="J398" s="83"/>
      <c r="K398" s="83"/>
      <c r="L398" s="83"/>
    </row>
    <row r="399" spans="2:15" x14ac:dyDescent="0.25">
      <c r="B399" s="65"/>
      <c r="C399" s="65"/>
      <c r="D399" s="65"/>
      <c r="E399" s="66"/>
      <c r="F399" s="81"/>
      <c r="G399" s="82" t="s">
        <v>100</v>
      </c>
      <c r="H399" s="83">
        <v>190</v>
      </c>
      <c r="I399" s="83">
        <v>35</v>
      </c>
      <c r="J399" s="83">
        <v>750</v>
      </c>
      <c r="K399" s="83">
        <v>750</v>
      </c>
      <c r="L399" s="83">
        <v>750</v>
      </c>
    </row>
    <row r="400" spans="2:15" x14ac:dyDescent="0.25">
      <c r="B400" s="65"/>
      <c r="C400" s="65"/>
      <c r="D400" s="65"/>
      <c r="E400" s="66"/>
      <c r="F400" s="81"/>
      <c r="G400" s="82" t="s">
        <v>101</v>
      </c>
      <c r="H400" s="83"/>
      <c r="I400" s="83"/>
      <c r="J400" s="83"/>
      <c r="K400" s="83"/>
      <c r="L400" s="83"/>
    </row>
    <row r="401" spans="2:12" x14ac:dyDescent="0.25">
      <c r="B401" s="65"/>
      <c r="C401" s="65"/>
      <c r="D401" s="65"/>
      <c r="E401" s="66"/>
      <c r="F401" s="81"/>
      <c r="G401" s="82" t="s">
        <v>102</v>
      </c>
      <c r="H401" s="83"/>
      <c r="I401" s="83"/>
      <c r="J401" s="83"/>
      <c r="K401" s="83"/>
      <c r="L401" s="83"/>
    </row>
    <row r="402" spans="2:12" x14ac:dyDescent="0.25">
      <c r="B402" s="65"/>
      <c r="C402" s="65"/>
      <c r="D402" s="65"/>
      <c r="E402" s="66"/>
      <c r="F402" s="81"/>
      <c r="G402" s="82" t="s">
        <v>103</v>
      </c>
      <c r="H402" s="83"/>
      <c r="I402" s="83"/>
      <c r="J402" s="83"/>
      <c r="K402" s="83"/>
      <c r="L402" s="83"/>
    </row>
    <row r="403" spans="2:12" ht="25.5" x14ac:dyDescent="0.25">
      <c r="B403" s="65"/>
      <c r="C403" s="65"/>
      <c r="D403" s="65"/>
      <c r="E403" s="66"/>
      <c r="F403" s="81"/>
      <c r="G403" s="82" t="s">
        <v>104</v>
      </c>
      <c r="H403" s="83"/>
      <c r="I403" s="83"/>
      <c r="J403" s="83"/>
      <c r="K403" s="83"/>
      <c r="L403" s="83"/>
    </row>
    <row r="404" spans="2:12" ht="25.5" x14ac:dyDescent="0.25">
      <c r="B404" s="65"/>
      <c r="C404" s="65"/>
      <c r="D404" s="65"/>
      <c r="E404" s="66"/>
      <c r="F404" s="81"/>
      <c r="G404" s="82" t="s">
        <v>105</v>
      </c>
      <c r="H404" s="83"/>
      <c r="I404" s="83"/>
      <c r="J404" s="83"/>
      <c r="K404" s="83"/>
      <c r="L404" s="83"/>
    </row>
    <row r="405" spans="2:12" x14ac:dyDescent="0.25">
      <c r="B405" s="65"/>
      <c r="C405" s="65"/>
      <c r="D405" s="65"/>
      <c r="E405" s="66"/>
      <c r="F405" s="81"/>
      <c r="G405" s="82" t="s">
        <v>106</v>
      </c>
      <c r="H405" s="83"/>
      <c r="I405" s="83"/>
      <c r="J405" s="83"/>
      <c r="K405" s="83"/>
      <c r="L405" s="83"/>
    </row>
    <row r="406" spans="2:12" x14ac:dyDescent="0.25">
      <c r="B406" s="65"/>
      <c r="C406" s="65"/>
      <c r="D406" s="65"/>
      <c r="E406" s="66"/>
      <c r="F406" s="81"/>
      <c r="G406" s="82" t="s">
        <v>107</v>
      </c>
      <c r="H406" s="83"/>
      <c r="I406" s="83"/>
      <c r="J406" s="83"/>
      <c r="K406" s="83"/>
      <c r="L406" s="83"/>
    </row>
    <row r="407" spans="2:12" x14ac:dyDescent="0.25">
      <c r="B407" s="65"/>
      <c r="C407" s="65"/>
      <c r="D407" s="65"/>
      <c r="E407" s="66"/>
      <c r="F407" s="81"/>
      <c r="G407" s="82" t="s">
        <v>108</v>
      </c>
      <c r="H407" s="83"/>
      <c r="I407" s="83"/>
      <c r="J407" s="83"/>
      <c r="K407" s="83"/>
      <c r="L407" s="83"/>
    </row>
    <row r="408" spans="2:12" x14ac:dyDescent="0.25">
      <c r="B408" s="65"/>
      <c r="C408" s="65"/>
      <c r="D408" s="65"/>
      <c r="E408" s="66"/>
      <c r="F408" s="81"/>
      <c r="G408" s="82" t="s">
        <v>109</v>
      </c>
      <c r="H408" s="83"/>
      <c r="I408" s="83"/>
      <c r="J408" s="83"/>
      <c r="K408" s="83"/>
      <c r="L408" s="83"/>
    </row>
    <row r="409" spans="2:12" x14ac:dyDescent="0.25">
      <c r="B409" s="65"/>
      <c r="C409" s="65"/>
      <c r="D409" s="65"/>
      <c r="E409" s="66"/>
      <c r="F409" s="81"/>
      <c r="G409" s="82" t="s">
        <v>110</v>
      </c>
      <c r="H409" s="83">
        <v>1820</v>
      </c>
      <c r="I409" s="83">
        <v>4200</v>
      </c>
      <c r="J409" s="83">
        <v>4200</v>
      </c>
      <c r="K409" s="83">
        <v>4200</v>
      </c>
      <c r="L409" s="83">
        <v>4200</v>
      </c>
    </row>
    <row r="410" spans="2:12" x14ac:dyDescent="0.25">
      <c r="B410" s="65"/>
      <c r="C410" s="65"/>
      <c r="D410" s="65"/>
      <c r="E410" s="66"/>
      <c r="F410" s="81"/>
      <c r="G410" s="82" t="s">
        <v>111</v>
      </c>
      <c r="H410" s="83">
        <v>287.97000000000003</v>
      </c>
      <c r="I410" s="83">
        <v>911.4</v>
      </c>
      <c r="J410" s="83">
        <v>906.048</v>
      </c>
      <c r="K410" s="83">
        <v>906.048</v>
      </c>
      <c r="L410" s="83">
        <v>906.048</v>
      </c>
    </row>
    <row r="411" spans="2:12" x14ac:dyDescent="0.25">
      <c r="B411" s="65"/>
      <c r="C411" s="65"/>
      <c r="D411" s="65"/>
      <c r="E411" s="66"/>
      <c r="F411" s="81"/>
      <c r="G411" s="82" t="s">
        <v>112</v>
      </c>
      <c r="H411" s="83"/>
      <c r="I411" s="83"/>
      <c r="J411" s="83"/>
      <c r="K411" s="83"/>
      <c r="L411" s="83"/>
    </row>
    <row r="412" spans="2:12" x14ac:dyDescent="0.25">
      <c r="B412" s="65"/>
      <c r="C412" s="65"/>
      <c r="D412" s="65"/>
      <c r="E412" s="66"/>
      <c r="F412" s="81"/>
      <c r="G412" s="82" t="s">
        <v>113</v>
      </c>
      <c r="H412" s="83"/>
      <c r="I412" s="83"/>
      <c r="J412" s="83"/>
      <c r="K412" s="83"/>
      <c r="L412" s="83"/>
    </row>
    <row r="413" spans="2:12" x14ac:dyDescent="0.25">
      <c r="B413" s="65"/>
      <c r="C413" s="65"/>
      <c r="D413" s="65"/>
      <c r="E413" s="66"/>
      <c r="F413" s="81"/>
      <c r="G413" s="82" t="s">
        <v>114</v>
      </c>
      <c r="H413" s="83"/>
      <c r="I413" s="83"/>
      <c r="J413" s="83"/>
      <c r="K413" s="83"/>
      <c r="L413" s="83"/>
    </row>
    <row r="414" spans="2:12" x14ac:dyDescent="0.25">
      <c r="B414" s="65"/>
      <c r="C414" s="65"/>
      <c r="D414" s="65"/>
      <c r="E414" s="66"/>
      <c r="F414" s="81"/>
      <c r="G414" s="82" t="s">
        <v>115</v>
      </c>
      <c r="H414" s="83"/>
      <c r="I414" s="83"/>
      <c r="J414" s="83"/>
      <c r="K414" s="83"/>
      <c r="L414" s="83"/>
    </row>
    <row r="415" spans="2:12" x14ac:dyDescent="0.25">
      <c r="B415" s="65"/>
      <c r="C415" s="65"/>
      <c r="D415" s="65"/>
      <c r="E415" s="66"/>
      <c r="F415" s="81"/>
      <c r="G415" s="82" t="s">
        <v>116</v>
      </c>
      <c r="H415" s="83"/>
      <c r="I415" s="83"/>
      <c r="J415" s="83"/>
      <c r="K415" s="83"/>
      <c r="L415" s="83"/>
    </row>
    <row r="416" spans="2:12" x14ac:dyDescent="0.25">
      <c r="B416" s="65"/>
      <c r="C416" s="65"/>
      <c r="D416" s="65"/>
      <c r="E416" s="66"/>
      <c r="F416" s="81"/>
      <c r="G416" s="80" t="s">
        <v>117</v>
      </c>
      <c r="H416" s="83"/>
      <c r="I416" s="83"/>
      <c r="J416" s="83"/>
      <c r="K416" s="83"/>
      <c r="L416" s="83"/>
    </row>
    <row r="417" spans="2:15" s="70" customFormat="1" ht="51" x14ac:dyDescent="0.25">
      <c r="B417" s="71"/>
      <c r="C417" s="71"/>
      <c r="D417" s="71"/>
      <c r="E417" s="72"/>
      <c r="F417" s="77">
        <v>11014</v>
      </c>
      <c r="G417" s="78" t="s">
        <v>124</v>
      </c>
      <c r="H417" s="79">
        <f>+H419</f>
        <v>571553.40000000014</v>
      </c>
      <c r="I417" s="79">
        <f t="shared" ref="I417:L417" si="25">+I419</f>
        <v>544481.30000000005</v>
      </c>
      <c r="J417" s="79">
        <f t="shared" si="25"/>
        <v>599886.32479999994</v>
      </c>
      <c r="K417" s="79">
        <f t="shared" si="25"/>
        <v>603624.5247999999</v>
      </c>
      <c r="L417" s="79">
        <f t="shared" si="25"/>
        <v>608626.82479999994</v>
      </c>
      <c r="M417" s="201">
        <f>+J417-I417</f>
        <v>55405.024799999897</v>
      </c>
      <c r="N417" s="201">
        <f>+K417-I417</f>
        <v>59143.224799999851</v>
      </c>
      <c r="O417" s="201">
        <f>+L417-I417</f>
        <v>64145.524799999897</v>
      </c>
    </row>
    <row r="418" spans="2:15" x14ac:dyDescent="0.25">
      <c r="B418" s="65"/>
      <c r="C418" s="65"/>
      <c r="D418" s="65"/>
      <c r="E418" s="66"/>
      <c r="F418" s="81"/>
      <c r="G418" s="82" t="s">
        <v>199</v>
      </c>
      <c r="H418" s="83"/>
      <c r="I418" s="83"/>
      <c r="J418" s="83"/>
      <c r="K418" s="83"/>
      <c r="L418" s="83"/>
    </row>
    <row r="419" spans="2:15" s="70" customFormat="1" x14ac:dyDescent="0.25">
      <c r="B419" s="71"/>
      <c r="C419" s="71"/>
      <c r="D419" s="71"/>
      <c r="E419" s="72"/>
      <c r="F419" s="77"/>
      <c r="G419" s="78" t="s">
        <v>76</v>
      </c>
      <c r="H419" s="79">
        <f>SUM(H421:H450)</f>
        <v>571553.40000000014</v>
      </c>
      <c r="I419" s="79">
        <f t="shared" ref="I419:L419" si="26">SUM(I421:I450)</f>
        <v>544481.30000000005</v>
      </c>
      <c r="J419" s="79">
        <f t="shared" si="26"/>
        <v>599886.32479999994</v>
      </c>
      <c r="K419" s="79">
        <f t="shared" si="26"/>
        <v>603624.5247999999</v>
      </c>
      <c r="L419" s="79">
        <f t="shared" si="26"/>
        <v>608626.82479999994</v>
      </c>
      <c r="M419" s="200"/>
      <c r="N419" s="200"/>
      <c r="O419" s="200"/>
    </row>
    <row r="420" spans="2:15" ht="31.5" customHeight="1" x14ac:dyDescent="0.25">
      <c r="B420" s="65"/>
      <c r="C420" s="65"/>
      <c r="D420" s="65"/>
      <c r="E420" s="66"/>
      <c r="F420" s="81"/>
      <c r="G420" s="82" t="s">
        <v>200</v>
      </c>
      <c r="H420" s="83"/>
      <c r="I420" s="83"/>
      <c r="J420" s="83"/>
      <c r="K420" s="83"/>
      <c r="L420" s="83"/>
    </row>
    <row r="421" spans="2:15" ht="25.5" x14ac:dyDescent="0.25">
      <c r="B421" s="65"/>
      <c r="C421" s="65"/>
      <c r="D421" s="65"/>
      <c r="E421" s="66"/>
      <c r="F421" s="81"/>
      <c r="G421" s="82" t="s">
        <v>88</v>
      </c>
      <c r="H421" s="83">
        <v>461782.44</v>
      </c>
      <c r="I421" s="83">
        <v>457660.2</v>
      </c>
      <c r="J421" s="83">
        <v>478222</v>
      </c>
      <c r="K421" s="83">
        <v>481820</v>
      </c>
      <c r="L421" s="83">
        <v>486613</v>
      </c>
    </row>
    <row r="422" spans="2:15" ht="25.5" x14ac:dyDescent="0.25">
      <c r="B422" s="65"/>
      <c r="C422" s="65"/>
      <c r="D422" s="65"/>
      <c r="E422" s="66"/>
      <c r="F422" s="81"/>
      <c r="G422" s="82" t="s">
        <v>89</v>
      </c>
      <c r="H422" s="83">
        <v>20422.2</v>
      </c>
      <c r="I422" s="83">
        <v>21519</v>
      </c>
      <c r="J422" s="83">
        <v>21289.5</v>
      </c>
      <c r="K422" s="83">
        <v>21292.3</v>
      </c>
      <c r="L422" s="83">
        <v>21413.8</v>
      </c>
    </row>
    <row r="423" spans="2:15" ht="25.5" x14ac:dyDescent="0.25">
      <c r="B423" s="65"/>
      <c r="C423" s="65"/>
      <c r="D423" s="65"/>
      <c r="E423" s="66"/>
      <c r="F423" s="81"/>
      <c r="G423" s="82" t="s">
        <v>90</v>
      </c>
      <c r="H423" s="83">
        <v>9143.4</v>
      </c>
      <c r="I423" s="83">
        <v>9182.1</v>
      </c>
      <c r="J423" s="83">
        <v>9388.2000000000007</v>
      </c>
      <c r="K423" s="83">
        <v>9525.6</v>
      </c>
      <c r="L423" s="83">
        <v>9613.4</v>
      </c>
    </row>
    <row r="424" spans="2:15" x14ac:dyDescent="0.25">
      <c r="B424" s="65"/>
      <c r="C424" s="65"/>
      <c r="D424" s="65"/>
      <c r="E424" s="66"/>
      <c r="F424" s="81"/>
      <c r="G424" s="82" t="s">
        <v>91</v>
      </c>
      <c r="H424" s="83">
        <v>8410.6299999999992</v>
      </c>
      <c r="I424" s="83"/>
      <c r="J424" s="83"/>
      <c r="K424" s="83"/>
      <c r="L424" s="83"/>
    </row>
    <row r="425" spans="2:15" x14ac:dyDescent="0.25">
      <c r="B425" s="65"/>
      <c r="C425" s="65"/>
      <c r="D425" s="65"/>
      <c r="E425" s="66"/>
      <c r="F425" s="81"/>
      <c r="G425" s="82" t="s">
        <v>92</v>
      </c>
      <c r="H425" s="83">
        <v>339.36</v>
      </c>
      <c r="I425" s="83"/>
      <c r="J425" s="83"/>
      <c r="K425" s="83"/>
      <c r="L425" s="83"/>
    </row>
    <row r="426" spans="2:15" x14ac:dyDescent="0.25">
      <c r="B426" s="65"/>
      <c r="C426" s="65"/>
      <c r="D426" s="65"/>
      <c r="E426" s="66"/>
      <c r="F426" s="81"/>
      <c r="G426" s="82" t="s">
        <v>93</v>
      </c>
      <c r="H426" s="83">
        <v>61742.81</v>
      </c>
      <c r="I426" s="83">
        <v>44522.2</v>
      </c>
      <c r="J426" s="83">
        <v>77136.399999999994</v>
      </c>
      <c r="K426" s="83">
        <v>77136.399999999994</v>
      </c>
      <c r="L426" s="83">
        <v>77136.399999999994</v>
      </c>
    </row>
    <row r="427" spans="2:15" x14ac:dyDescent="0.25">
      <c r="B427" s="65"/>
      <c r="C427" s="65"/>
      <c r="D427" s="65"/>
      <c r="E427" s="66"/>
      <c r="F427" s="81"/>
      <c r="G427" s="82" t="s">
        <v>94</v>
      </c>
      <c r="H427" s="83"/>
      <c r="I427" s="83"/>
      <c r="J427" s="83"/>
      <c r="K427" s="83"/>
      <c r="L427" s="83"/>
    </row>
    <row r="428" spans="2:15" x14ac:dyDescent="0.25">
      <c r="B428" s="65"/>
      <c r="C428" s="65"/>
      <c r="D428" s="65"/>
      <c r="E428" s="66"/>
      <c r="F428" s="81"/>
      <c r="G428" s="82" t="s">
        <v>95</v>
      </c>
      <c r="H428" s="83">
        <v>152</v>
      </c>
      <c r="I428" s="83">
        <v>1155</v>
      </c>
      <c r="J428" s="83">
        <v>1155</v>
      </c>
      <c r="K428" s="83">
        <v>1155</v>
      </c>
      <c r="L428" s="83">
        <v>1155</v>
      </c>
    </row>
    <row r="429" spans="2:15" x14ac:dyDescent="0.25">
      <c r="B429" s="65"/>
      <c r="C429" s="65"/>
      <c r="D429" s="65"/>
      <c r="E429" s="66"/>
      <c r="F429" s="81"/>
      <c r="G429" s="82" t="s">
        <v>96</v>
      </c>
      <c r="H429" s="83"/>
      <c r="I429" s="83"/>
      <c r="J429" s="83"/>
      <c r="K429" s="83"/>
      <c r="L429" s="83"/>
    </row>
    <row r="430" spans="2:15" x14ac:dyDescent="0.25">
      <c r="B430" s="65"/>
      <c r="C430" s="65"/>
      <c r="D430" s="65"/>
      <c r="E430" s="66"/>
      <c r="F430" s="81"/>
      <c r="G430" s="82" t="s">
        <v>97</v>
      </c>
      <c r="H430" s="83">
        <v>5165.05</v>
      </c>
      <c r="I430" s="83">
        <v>3559.3</v>
      </c>
      <c r="J430" s="83">
        <v>5250</v>
      </c>
      <c r="K430" s="83">
        <v>5250</v>
      </c>
      <c r="L430" s="83">
        <v>5250</v>
      </c>
    </row>
    <row r="431" spans="2:15" x14ac:dyDescent="0.25">
      <c r="B431" s="65"/>
      <c r="C431" s="65"/>
      <c r="D431" s="65"/>
      <c r="E431" s="66"/>
      <c r="F431" s="81"/>
      <c r="G431" s="82" t="s">
        <v>98</v>
      </c>
      <c r="H431" s="83"/>
      <c r="I431" s="83"/>
      <c r="J431" s="83"/>
      <c r="K431" s="83"/>
      <c r="L431" s="83"/>
    </row>
    <row r="432" spans="2:15" x14ac:dyDescent="0.25">
      <c r="B432" s="65"/>
      <c r="C432" s="65"/>
      <c r="D432" s="65"/>
      <c r="E432" s="66"/>
      <c r="F432" s="81"/>
      <c r="G432" s="82" t="s">
        <v>99</v>
      </c>
      <c r="H432" s="83"/>
      <c r="I432" s="83"/>
      <c r="J432" s="83"/>
      <c r="K432" s="83"/>
      <c r="L432" s="83"/>
    </row>
    <row r="433" spans="2:12" x14ac:dyDescent="0.25">
      <c r="B433" s="65"/>
      <c r="C433" s="65"/>
      <c r="D433" s="65"/>
      <c r="E433" s="66"/>
      <c r="F433" s="81"/>
      <c r="G433" s="82" t="s">
        <v>100</v>
      </c>
      <c r="H433" s="83">
        <v>335</v>
      </c>
      <c r="I433" s="83">
        <v>20</v>
      </c>
      <c r="J433" s="83">
        <v>750</v>
      </c>
      <c r="K433" s="83">
        <v>750</v>
      </c>
      <c r="L433" s="83">
        <v>750</v>
      </c>
    </row>
    <row r="434" spans="2:12" x14ac:dyDescent="0.25">
      <c r="B434" s="65"/>
      <c r="C434" s="65"/>
      <c r="D434" s="65"/>
      <c r="E434" s="66"/>
      <c r="F434" s="81"/>
      <c r="G434" s="82" t="s">
        <v>101</v>
      </c>
      <c r="H434" s="83"/>
      <c r="I434" s="83"/>
      <c r="J434" s="83"/>
      <c r="K434" s="83"/>
      <c r="L434" s="83"/>
    </row>
    <row r="435" spans="2:12" x14ac:dyDescent="0.25">
      <c r="B435" s="65"/>
      <c r="C435" s="65"/>
      <c r="D435" s="65"/>
      <c r="E435" s="66"/>
      <c r="F435" s="81"/>
      <c r="G435" s="82" t="s">
        <v>102</v>
      </c>
      <c r="H435" s="83"/>
      <c r="I435" s="83"/>
      <c r="J435" s="83"/>
      <c r="K435" s="83"/>
      <c r="L435" s="83"/>
    </row>
    <row r="436" spans="2:12" x14ac:dyDescent="0.25">
      <c r="B436" s="65"/>
      <c r="C436" s="65"/>
      <c r="D436" s="65"/>
      <c r="E436" s="66"/>
      <c r="F436" s="81"/>
      <c r="G436" s="82" t="s">
        <v>103</v>
      </c>
      <c r="H436" s="83"/>
      <c r="I436" s="83"/>
      <c r="J436" s="83"/>
      <c r="K436" s="83"/>
      <c r="L436" s="83"/>
    </row>
    <row r="437" spans="2:12" ht="25.5" x14ac:dyDescent="0.25">
      <c r="B437" s="65"/>
      <c r="C437" s="65"/>
      <c r="D437" s="65"/>
      <c r="E437" s="66"/>
      <c r="F437" s="81"/>
      <c r="G437" s="82" t="s">
        <v>104</v>
      </c>
      <c r="H437" s="83"/>
      <c r="I437" s="83"/>
      <c r="J437" s="83"/>
      <c r="K437" s="83"/>
      <c r="L437" s="83"/>
    </row>
    <row r="438" spans="2:12" ht="25.5" x14ac:dyDescent="0.25">
      <c r="B438" s="65"/>
      <c r="C438" s="65"/>
      <c r="D438" s="65"/>
      <c r="E438" s="66"/>
      <c r="F438" s="81"/>
      <c r="G438" s="82" t="s">
        <v>105</v>
      </c>
      <c r="H438" s="83"/>
      <c r="I438" s="83"/>
      <c r="J438" s="83"/>
      <c r="K438" s="83"/>
      <c r="L438" s="83"/>
    </row>
    <row r="439" spans="2:12" x14ac:dyDescent="0.25">
      <c r="B439" s="65"/>
      <c r="C439" s="65"/>
      <c r="D439" s="65"/>
      <c r="E439" s="66"/>
      <c r="F439" s="81"/>
      <c r="G439" s="82" t="s">
        <v>106</v>
      </c>
      <c r="H439" s="83"/>
      <c r="I439" s="83"/>
      <c r="J439" s="83"/>
      <c r="K439" s="83"/>
      <c r="L439" s="83"/>
    </row>
    <row r="440" spans="2:12" x14ac:dyDescent="0.25">
      <c r="B440" s="65"/>
      <c r="C440" s="65"/>
      <c r="D440" s="65"/>
      <c r="E440" s="66"/>
      <c r="F440" s="81"/>
      <c r="G440" s="82" t="s">
        <v>107</v>
      </c>
      <c r="H440" s="83"/>
      <c r="I440" s="83"/>
      <c r="J440" s="83"/>
      <c r="K440" s="83"/>
      <c r="L440" s="83"/>
    </row>
    <row r="441" spans="2:12" x14ac:dyDescent="0.25">
      <c r="B441" s="65"/>
      <c r="C441" s="65"/>
      <c r="D441" s="65"/>
      <c r="E441" s="66"/>
      <c r="F441" s="81"/>
      <c r="G441" s="82" t="s">
        <v>108</v>
      </c>
      <c r="H441" s="83"/>
      <c r="I441" s="83"/>
      <c r="J441" s="83"/>
      <c r="K441" s="83"/>
      <c r="L441" s="83"/>
    </row>
    <row r="442" spans="2:12" x14ac:dyDescent="0.25">
      <c r="B442" s="65"/>
      <c r="C442" s="65"/>
      <c r="D442" s="65"/>
      <c r="E442" s="66"/>
      <c r="F442" s="81"/>
      <c r="G442" s="82" t="s">
        <v>109</v>
      </c>
      <c r="H442" s="83"/>
      <c r="I442" s="83"/>
      <c r="J442" s="83"/>
      <c r="K442" s="83"/>
      <c r="L442" s="83"/>
    </row>
    <row r="443" spans="2:12" x14ac:dyDescent="0.25">
      <c r="B443" s="65"/>
      <c r="C443" s="65"/>
      <c r="D443" s="65"/>
      <c r="E443" s="66"/>
      <c r="F443" s="81"/>
      <c r="G443" s="82" t="s">
        <v>110</v>
      </c>
      <c r="H443" s="83">
        <v>2982.23</v>
      </c>
      <c r="I443" s="83">
        <v>5040</v>
      </c>
      <c r="J443" s="83">
        <v>5040</v>
      </c>
      <c r="K443" s="83">
        <v>5040</v>
      </c>
      <c r="L443" s="83">
        <v>5040</v>
      </c>
    </row>
    <row r="444" spans="2:12" x14ac:dyDescent="0.25">
      <c r="B444" s="65"/>
      <c r="C444" s="65"/>
      <c r="D444" s="65"/>
      <c r="E444" s="66"/>
      <c r="F444" s="81"/>
      <c r="G444" s="82" t="s">
        <v>111</v>
      </c>
      <c r="H444" s="83">
        <v>1078.28</v>
      </c>
      <c r="I444" s="83">
        <v>1823.5</v>
      </c>
      <c r="J444" s="83">
        <v>1655.2248000000002</v>
      </c>
      <c r="K444" s="83">
        <v>1655.2248000000002</v>
      </c>
      <c r="L444" s="83">
        <v>1655.2248000000002</v>
      </c>
    </row>
    <row r="445" spans="2:12" x14ac:dyDescent="0.25">
      <c r="B445" s="65"/>
      <c r="C445" s="65"/>
      <c r="D445" s="65"/>
      <c r="E445" s="66"/>
      <c r="F445" s="81"/>
      <c r="G445" s="82" t="s">
        <v>112</v>
      </c>
      <c r="H445" s="83"/>
      <c r="I445" s="83"/>
      <c r="J445" s="83"/>
      <c r="K445" s="83"/>
      <c r="L445" s="83"/>
    </row>
    <row r="446" spans="2:12" x14ac:dyDescent="0.25">
      <c r="B446" s="65"/>
      <c r="C446" s="65"/>
      <c r="D446" s="65"/>
      <c r="E446" s="66"/>
      <c r="F446" s="81"/>
      <c r="G446" s="82" t="s">
        <v>113</v>
      </c>
      <c r="H446" s="83"/>
      <c r="I446" s="83"/>
      <c r="J446" s="83"/>
      <c r="K446" s="83"/>
      <c r="L446" s="83"/>
    </row>
    <row r="447" spans="2:12" x14ac:dyDescent="0.25">
      <c r="B447" s="65"/>
      <c r="C447" s="65"/>
      <c r="D447" s="65"/>
      <c r="E447" s="66"/>
      <c r="F447" s="81"/>
      <c r="G447" s="82" t="s">
        <v>114</v>
      </c>
      <c r="H447" s="83"/>
      <c r="I447" s="83"/>
      <c r="J447" s="83"/>
      <c r="K447" s="83"/>
      <c r="L447" s="83"/>
    </row>
    <row r="448" spans="2:12" x14ac:dyDescent="0.25">
      <c r="B448" s="65"/>
      <c r="C448" s="65"/>
      <c r="D448" s="65"/>
      <c r="E448" s="66"/>
      <c r="F448" s="81"/>
      <c r="G448" s="82" t="s">
        <v>115</v>
      </c>
      <c r="H448" s="83"/>
      <c r="I448" s="83"/>
      <c r="J448" s="83"/>
      <c r="K448" s="83"/>
      <c r="L448" s="83"/>
    </row>
    <row r="449" spans="2:15" x14ac:dyDescent="0.25">
      <c r="B449" s="65"/>
      <c r="C449" s="65"/>
      <c r="D449" s="65"/>
      <c r="E449" s="66"/>
      <c r="F449" s="81"/>
      <c r="G449" s="82" t="s">
        <v>116</v>
      </c>
      <c r="H449" s="83"/>
      <c r="I449" s="83"/>
      <c r="J449" s="83"/>
      <c r="K449" s="83"/>
      <c r="L449" s="83"/>
    </row>
    <row r="450" spans="2:15" x14ac:dyDescent="0.25">
      <c r="B450" s="65"/>
      <c r="C450" s="65"/>
      <c r="D450" s="65"/>
      <c r="E450" s="66"/>
      <c r="F450" s="81"/>
      <c r="G450" s="80" t="s">
        <v>117</v>
      </c>
      <c r="H450" s="83"/>
      <c r="I450" s="83"/>
      <c r="J450" s="83"/>
      <c r="K450" s="83"/>
      <c r="L450" s="83"/>
    </row>
    <row r="451" spans="2:15" s="70" customFormat="1" ht="51" x14ac:dyDescent="0.25">
      <c r="B451" s="71"/>
      <c r="C451" s="71"/>
      <c r="D451" s="71"/>
      <c r="E451" s="72"/>
      <c r="F451" s="77">
        <v>11015</v>
      </c>
      <c r="G451" s="78" t="s">
        <v>125</v>
      </c>
      <c r="H451" s="79">
        <f>+H453</f>
        <v>426694.12000000005</v>
      </c>
      <c r="I451" s="79">
        <f t="shared" ref="I451:L451" si="27">+I453</f>
        <v>462122.1</v>
      </c>
      <c r="J451" s="79">
        <f t="shared" si="27"/>
        <v>447999.804</v>
      </c>
      <c r="K451" s="79">
        <f t="shared" si="27"/>
        <v>451052.70399999997</v>
      </c>
      <c r="L451" s="79">
        <f t="shared" si="27"/>
        <v>454580.60399999999</v>
      </c>
      <c r="M451" s="201">
        <f>+J451-I451</f>
        <v>-14122.295999999973</v>
      </c>
      <c r="N451" s="201">
        <f>+K451-I451</f>
        <v>-11069.396000000008</v>
      </c>
      <c r="O451" s="201">
        <f>+L451-I451</f>
        <v>-7541.4959999999846</v>
      </c>
    </row>
    <row r="452" spans="2:15" x14ac:dyDescent="0.25">
      <c r="B452" s="65"/>
      <c r="C452" s="65"/>
      <c r="D452" s="65"/>
      <c r="E452" s="66"/>
      <c r="F452" s="81"/>
      <c r="G452" s="82" t="s">
        <v>199</v>
      </c>
      <c r="H452" s="83"/>
      <c r="I452" s="83"/>
      <c r="J452" s="83"/>
      <c r="K452" s="83"/>
      <c r="L452" s="83"/>
    </row>
    <row r="453" spans="2:15" s="70" customFormat="1" x14ac:dyDescent="0.25">
      <c r="B453" s="71"/>
      <c r="C453" s="71"/>
      <c r="D453" s="71"/>
      <c r="E453" s="72"/>
      <c r="F453" s="77"/>
      <c r="G453" s="78" t="s">
        <v>76</v>
      </c>
      <c r="H453" s="79">
        <f>SUM(H455:H484)</f>
        <v>426694.12000000005</v>
      </c>
      <c r="I453" s="79">
        <f t="shared" ref="I453:L453" si="28">SUM(I455:I484)</f>
        <v>462122.1</v>
      </c>
      <c r="J453" s="79">
        <f t="shared" si="28"/>
        <v>447999.804</v>
      </c>
      <c r="K453" s="79">
        <f t="shared" si="28"/>
        <v>451052.70399999997</v>
      </c>
      <c r="L453" s="79">
        <f t="shared" si="28"/>
        <v>454580.60399999999</v>
      </c>
      <c r="M453" s="200"/>
      <c r="N453" s="200"/>
      <c r="O453" s="200"/>
    </row>
    <row r="454" spans="2:15" ht="31.5" customHeight="1" x14ac:dyDescent="0.25">
      <c r="B454" s="65"/>
      <c r="C454" s="65"/>
      <c r="D454" s="65"/>
      <c r="E454" s="66"/>
      <c r="F454" s="81"/>
      <c r="G454" s="82" t="s">
        <v>200</v>
      </c>
      <c r="H454" s="83"/>
      <c r="I454" s="83"/>
      <c r="J454" s="83"/>
      <c r="K454" s="83"/>
      <c r="L454" s="83"/>
    </row>
    <row r="455" spans="2:15" ht="25.5" x14ac:dyDescent="0.25">
      <c r="B455" s="65"/>
      <c r="C455" s="65"/>
      <c r="D455" s="65"/>
      <c r="E455" s="66"/>
      <c r="F455" s="81"/>
      <c r="G455" s="82" t="s">
        <v>88</v>
      </c>
      <c r="H455" s="83">
        <v>362157.02</v>
      </c>
      <c r="I455" s="83">
        <v>403082.7</v>
      </c>
      <c r="J455" s="83">
        <v>382947.3</v>
      </c>
      <c r="K455" s="83">
        <v>385811.6</v>
      </c>
      <c r="L455" s="83">
        <v>389178.5</v>
      </c>
    </row>
    <row r="456" spans="2:15" ht="25.5" x14ac:dyDescent="0.25">
      <c r="B456" s="65"/>
      <c r="C456" s="65"/>
      <c r="D456" s="65"/>
      <c r="E456" s="66"/>
      <c r="F456" s="81"/>
      <c r="G456" s="82" t="s">
        <v>89</v>
      </c>
      <c r="H456" s="83">
        <v>17549.099999999999</v>
      </c>
      <c r="I456" s="83">
        <v>19381</v>
      </c>
      <c r="J456" s="83">
        <v>15945.8</v>
      </c>
      <c r="K456" s="83">
        <v>16005.7</v>
      </c>
      <c r="L456" s="83">
        <v>16048.8</v>
      </c>
    </row>
    <row r="457" spans="2:15" ht="25.5" x14ac:dyDescent="0.25">
      <c r="B457" s="65"/>
      <c r="C457" s="65"/>
      <c r="D457" s="65"/>
      <c r="E457" s="66"/>
      <c r="F457" s="81"/>
      <c r="G457" s="82" t="s">
        <v>90</v>
      </c>
      <c r="H457" s="83">
        <v>7676.2</v>
      </c>
      <c r="I457" s="83">
        <v>7773.1</v>
      </c>
      <c r="J457" s="83">
        <v>7597.9</v>
      </c>
      <c r="K457" s="83">
        <v>7726.6</v>
      </c>
      <c r="L457" s="83">
        <v>7844.5</v>
      </c>
    </row>
    <row r="458" spans="2:15" x14ac:dyDescent="0.25">
      <c r="B458" s="65"/>
      <c r="C458" s="65"/>
      <c r="D458" s="65"/>
      <c r="E458" s="66"/>
      <c r="F458" s="81"/>
      <c r="G458" s="82" t="s">
        <v>91</v>
      </c>
      <c r="H458" s="83">
        <v>3196.77</v>
      </c>
      <c r="I458" s="83"/>
      <c r="J458" s="83"/>
      <c r="K458" s="83"/>
      <c r="L458" s="83"/>
    </row>
    <row r="459" spans="2:15" x14ac:dyDescent="0.25">
      <c r="B459" s="65"/>
      <c r="C459" s="65"/>
      <c r="D459" s="65"/>
      <c r="E459" s="66"/>
      <c r="F459" s="81"/>
      <c r="G459" s="82" t="s">
        <v>92</v>
      </c>
      <c r="H459" s="83">
        <v>84.4</v>
      </c>
      <c r="I459" s="83"/>
      <c r="J459" s="83"/>
      <c r="K459" s="83"/>
      <c r="L459" s="83"/>
    </row>
    <row r="460" spans="2:15" x14ac:dyDescent="0.25">
      <c r="B460" s="65"/>
      <c r="C460" s="65"/>
      <c r="D460" s="65"/>
      <c r="E460" s="66"/>
      <c r="F460" s="81"/>
      <c r="G460" s="82" t="s">
        <v>93</v>
      </c>
      <c r="H460" s="83">
        <v>26538.899999999998</v>
      </c>
      <c r="I460" s="83">
        <v>18652.3</v>
      </c>
      <c r="J460" s="83">
        <v>28323.4</v>
      </c>
      <c r="K460" s="83">
        <v>28323.4</v>
      </c>
      <c r="L460" s="83">
        <v>28323.4</v>
      </c>
    </row>
    <row r="461" spans="2:15" x14ac:dyDescent="0.25">
      <c r="B461" s="65"/>
      <c r="C461" s="65"/>
      <c r="D461" s="65"/>
      <c r="E461" s="66"/>
      <c r="F461" s="81"/>
      <c r="G461" s="82" t="s">
        <v>94</v>
      </c>
      <c r="H461" s="83"/>
      <c r="I461" s="83"/>
      <c r="J461" s="83"/>
      <c r="K461" s="83"/>
      <c r="L461" s="83"/>
    </row>
    <row r="462" spans="2:15" x14ac:dyDescent="0.25">
      <c r="B462" s="65"/>
      <c r="C462" s="65"/>
      <c r="D462" s="65"/>
      <c r="E462" s="66"/>
      <c r="F462" s="81"/>
      <c r="G462" s="82" t="s">
        <v>95</v>
      </c>
      <c r="H462" s="83">
        <v>476.8</v>
      </c>
      <c r="I462" s="83">
        <v>1667.6</v>
      </c>
      <c r="J462" s="83">
        <v>1479.6</v>
      </c>
      <c r="K462" s="83">
        <v>1479.6</v>
      </c>
      <c r="L462" s="83">
        <v>1479.6</v>
      </c>
    </row>
    <row r="463" spans="2:15" x14ac:dyDescent="0.25">
      <c r="B463" s="65"/>
      <c r="C463" s="65"/>
      <c r="D463" s="65"/>
      <c r="E463" s="66"/>
      <c r="F463" s="81"/>
      <c r="G463" s="82" t="s">
        <v>96</v>
      </c>
      <c r="H463" s="83"/>
      <c r="I463" s="83"/>
      <c r="J463" s="83"/>
      <c r="K463" s="83"/>
      <c r="L463" s="83"/>
    </row>
    <row r="464" spans="2:15" x14ac:dyDescent="0.25">
      <c r="B464" s="65"/>
      <c r="C464" s="65"/>
      <c r="D464" s="65"/>
      <c r="E464" s="66"/>
      <c r="F464" s="81"/>
      <c r="G464" s="82" t="s">
        <v>97</v>
      </c>
      <c r="H464" s="83">
        <v>3020.3</v>
      </c>
      <c r="I464" s="83">
        <v>3627</v>
      </c>
      <c r="J464" s="83">
        <v>3800</v>
      </c>
      <c r="K464" s="83">
        <v>3800</v>
      </c>
      <c r="L464" s="83">
        <v>3800</v>
      </c>
    </row>
    <row r="465" spans="2:12" x14ac:dyDescent="0.25">
      <c r="B465" s="65"/>
      <c r="C465" s="65"/>
      <c r="D465" s="65"/>
      <c r="E465" s="66"/>
      <c r="F465" s="81"/>
      <c r="G465" s="82" t="s">
        <v>98</v>
      </c>
      <c r="H465" s="83"/>
      <c r="I465" s="83"/>
      <c r="J465" s="83"/>
      <c r="K465" s="83"/>
      <c r="L465" s="83"/>
    </row>
    <row r="466" spans="2:12" x14ac:dyDescent="0.25">
      <c r="B466" s="65"/>
      <c r="C466" s="65"/>
      <c r="D466" s="65"/>
      <c r="E466" s="66"/>
      <c r="F466" s="81"/>
      <c r="G466" s="82" t="s">
        <v>99</v>
      </c>
      <c r="H466" s="83"/>
      <c r="I466" s="83"/>
      <c r="J466" s="83"/>
      <c r="K466" s="83"/>
      <c r="L466" s="83"/>
    </row>
    <row r="467" spans="2:12" x14ac:dyDescent="0.25">
      <c r="B467" s="65"/>
      <c r="C467" s="65"/>
      <c r="D467" s="65"/>
      <c r="E467" s="66"/>
      <c r="F467" s="81"/>
      <c r="G467" s="82" t="s">
        <v>100</v>
      </c>
      <c r="H467" s="83">
        <v>180</v>
      </c>
      <c r="I467" s="83">
        <v>180</v>
      </c>
      <c r="J467" s="83">
        <v>600</v>
      </c>
      <c r="K467" s="83">
        <v>600</v>
      </c>
      <c r="L467" s="83">
        <v>600</v>
      </c>
    </row>
    <row r="468" spans="2:12" x14ac:dyDescent="0.25">
      <c r="B468" s="65"/>
      <c r="C468" s="65"/>
      <c r="D468" s="65"/>
      <c r="E468" s="66"/>
      <c r="F468" s="81"/>
      <c r="G468" s="82" t="s">
        <v>101</v>
      </c>
      <c r="H468" s="83"/>
      <c r="I468" s="83"/>
      <c r="J468" s="83"/>
      <c r="K468" s="83"/>
      <c r="L468" s="83"/>
    </row>
    <row r="469" spans="2:12" x14ac:dyDescent="0.25">
      <c r="B469" s="65"/>
      <c r="C469" s="65"/>
      <c r="D469" s="65"/>
      <c r="E469" s="66"/>
      <c r="F469" s="81"/>
      <c r="G469" s="82" t="s">
        <v>102</v>
      </c>
      <c r="H469" s="83"/>
      <c r="I469" s="83"/>
      <c r="J469" s="83"/>
      <c r="K469" s="83"/>
      <c r="L469" s="83"/>
    </row>
    <row r="470" spans="2:12" x14ac:dyDescent="0.25">
      <c r="B470" s="65"/>
      <c r="C470" s="65"/>
      <c r="D470" s="65"/>
      <c r="E470" s="66"/>
      <c r="F470" s="81"/>
      <c r="G470" s="82" t="s">
        <v>103</v>
      </c>
      <c r="H470" s="83"/>
      <c r="I470" s="83"/>
      <c r="J470" s="83"/>
      <c r="K470" s="83"/>
      <c r="L470" s="83"/>
    </row>
    <row r="471" spans="2:12" ht="25.5" x14ac:dyDescent="0.25">
      <c r="B471" s="65"/>
      <c r="C471" s="65"/>
      <c r="D471" s="65"/>
      <c r="E471" s="66"/>
      <c r="F471" s="81"/>
      <c r="G471" s="82" t="s">
        <v>104</v>
      </c>
      <c r="H471" s="83"/>
      <c r="I471" s="83"/>
      <c r="J471" s="83"/>
      <c r="K471" s="83"/>
      <c r="L471" s="83"/>
    </row>
    <row r="472" spans="2:12" ht="25.5" x14ac:dyDescent="0.25">
      <c r="B472" s="65"/>
      <c r="C472" s="65"/>
      <c r="D472" s="65"/>
      <c r="E472" s="66"/>
      <c r="F472" s="81"/>
      <c r="G472" s="82" t="s">
        <v>105</v>
      </c>
      <c r="H472" s="83"/>
      <c r="I472" s="83"/>
      <c r="J472" s="83"/>
      <c r="K472" s="83"/>
      <c r="L472" s="83"/>
    </row>
    <row r="473" spans="2:12" x14ac:dyDescent="0.25">
      <c r="B473" s="65"/>
      <c r="C473" s="65"/>
      <c r="D473" s="65"/>
      <c r="E473" s="66"/>
      <c r="F473" s="81"/>
      <c r="G473" s="82" t="s">
        <v>106</v>
      </c>
      <c r="H473" s="83"/>
      <c r="I473" s="83"/>
      <c r="J473" s="83"/>
      <c r="K473" s="83"/>
      <c r="L473" s="83"/>
    </row>
    <row r="474" spans="2:12" x14ac:dyDescent="0.25">
      <c r="B474" s="65"/>
      <c r="C474" s="65"/>
      <c r="D474" s="65"/>
      <c r="E474" s="66"/>
      <c r="F474" s="81"/>
      <c r="G474" s="82" t="s">
        <v>107</v>
      </c>
      <c r="H474" s="83"/>
      <c r="I474" s="83"/>
      <c r="J474" s="83"/>
      <c r="K474" s="83"/>
      <c r="L474" s="83"/>
    </row>
    <row r="475" spans="2:12" x14ac:dyDescent="0.25">
      <c r="B475" s="65"/>
      <c r="C475" s="65"/>
      <c r="D475" s="65"/>
      <c r="E475" s="66"/>
      <c r="F475" s="81"/>
      <c r="G475" s="82" t="s">
        <v>108</v>
      </c>
      <c r="H475" s="83"/>
      <c r="I475" s="83"/>
      <c r="J475" s="83"/>
      <c r="K475" s="83"/>
      <c r="L475" s="83"/>
    </row>
    <row r="476" spans="2:12" x14ac:dyDescent="0.25">
      <c r="B476" s="65"/>
      <c r="C476" s="65"/>
      <c r="D476" s="65"/>
      <c r="E476" s="66"/>
      <c r="F476" s="81"/>
      <c r="G476" s="82" t="s">
        <v>109</v>
      </c>
      <c r="H476" s="83"/>
      <c r="I476" s="83"/>
      <c r="J476" s="83"/>
      <c r="K476" s="83"/>
      <c r="L476" s="83"/>
    </row>
    <row r="477" spans="2:12" x14ac:dyDescent="0.25">
      <c r="B477" s="65"/>
      <c r="C477" s="65"/>
      <c r="D477" s="65"/>
      <c r="E477" s="66"/>
      <c r="F477" s="81"/>
      <c r="G477" s="82" t="s">
        <v>110</v>
      </c>
      <c r="H477" s="83">
        <v>5363.59</v>
      </c>
      <c r="I477" s="83">
        <v>6720</v>
      </c>
      <c r="J477" s="83">
        <v>6720</v>
      </c>
      <c r="K477" s="83">
        <v>6720</v>
      </c>
      <c r="L477" s="83">
        <v>6720</v>
      </c>
    </row>
    <row r="478" spans="2:12" x14ac:dyDescent="0.25">
      <c r="B478" s="65"/>
      <c r="C478" s="65"/>
      <c r="D478" s="65"/>
      <c r="E478" s="66"/>
      <c r="F478" s="81"/>
      <c r="G478" s="82" t="s">
        <v>111</v>
      </c>
      <c r="H478" s="83">
        <v>451.03999999999996</v>
      </c>
      <c r="I478" s="83">
        <v>1038.4000000000001</v>
      </c>
      <c r="J478" s="83">
        <v>585.80400000000009</v>
      </c>
      <c r="K478" s="83">
        <v>585.80400000000009</v>
      </c>
      <c r="L478" s="83">
        <v>585.80400000000009</v>
      </c>
    </row>
    <row r="479" spans="2:12" x14ac:dyDescent="0.25">
      <c r="B479" s="65"/>
      <c r="C479" s="65"/>
      <c r="D479" s="65"/>
      <c r="E479" s="66"/>
      <c r="F479" s="81"/>
      <c r="G479" s="82" t="s">
        <v>112</v>
      </c>
      <c r="H479" s="83"/>
      <c r="I479" s="83"/>
      <c r="J479" s="83"/>
      <c r="K479" s="83"/>
      <c r="L479" s="83"/>
    </row>
    <row r="480" spans="2:12" x14ac:dyDescent="0.25">
      <c r="B480" s="65"/>
      <c r="C480" s="65"/>
      <c r="D480" s="65"/>
      <c r="E480" s="66"/>
      <c r="F480" s="81"/>
      <c r="G480" s="82" t="s">
        <v>113</v>
      </c>
      <c r="H480" s="83"/>
      <c r="I480" s="83"/>
      <c r="J480" s="83"/>
      <c r="K480" s="83"/>
      <c r="L480" s="83"/>
    </row>
    <row r="481" spans="2:15" x14ac:dyDescent="0.25">
      <c r="B481" s="65"/>
      <c r="C481" s="65"/>
      <c r="D481" s="65"/>
      <c r="E481" s="66"/>
      <c r="F481" s="81"/>
      <c r="G481" s="82" t="s">
        <v>114</v>
      </c>
      <c r="H481" s="83"/>
      <c r="I481" s="83"/>
      <c r="J481" s="83"/>
      <c r="K481" s="83"/>
      <c r="L481" s="83"/>
    </row>
    <row r="482" spans="2:15" x14ac:dyDescent="0.25">
      <c r="B482" s="65"/>
      <c r="C482" s="65"/>
      <c r="D482" s="65"/>
      <c r="E482" s="66"/>
      <c r="F482" s="81"/>
      <c r="G482" s="82" t="s">
        <v>115</v>
      </c>
      <c r="H482" s="83"/>
      <c r="I482" s="83"/>
      <c r="J482" s="83"/>
      <c r="K482" s="83"/>
      <c r="L482" s="83"/>
    </row>
    <row r="483" spans="2:15" x14ac:dyDescent="0.25">
      <c r="B483" s="65"/>
      <c r="C483" s="65"/>
      <c r="D483" s="65"/>
      <c r="E483" s="66"/>
      <c r="F483" s="81"/>
      <c r="G483" s="82" t="s">
        <v>116</v>
      </c>
      <c r="H483" s="83"/>
      <c r="I483" s="83"/>
      <c r="J483" s="83"/>
      <c r="K483" s="83"/>
      <c r="L483" s="83"/>
    </row>
    <row r="484" spans="2:15" x14ac:dyDescent="0.25">
      <c r="B484" s="65"/>
      <c r="C484" s="65"/>
      <c r="D484" s="65"/>
      <c r="E484" s="66"/>
      <c r="F484" s="81"/>
      <c r="G484" s="80" t="s">
        <v>117</v>
      </c>
      <c r="H484" s="83"/>
      <c r="I484" s="83"/>
      <c r="J484" s="83"/>
      <c r="K484" s="83"/>
      <c r="L484" s="83"/>
    </row>
    <row r="485" spans="2:15" s="70" customFormat="1" ht="51" x14ac:dyDescent="0.25">
      <c r="B485" s="71"/>
      <c r="C485" s="71"/>
      <c r="D485" s="71"/>
      <c r="E485" s="72"/>
      <c r="F485" s="77">
        <v>11016</v>
      </c>
      <c r="G485" s="78" t="s">
        <v>126</v>
      </c>
      <c r="H485" s="79">
        <f>+H487</f>
        <v>365294.59000000008</v>
      </c>
      <c r="I485" s="79">
        <f t="shared" ref="I485:L485" si="29">+I487</f>
        <v>316361.3</v>
      </c>
      <c r="J485" s="79">
        <f t="shared" si="29"/>
        <v>374591.76640000002</v>
      </c>
      <c r="K485" s="79">
        <f t="shared" si="29"/>
        <v>353085.06640000001</v>
      </c>
      <c r="L485" s="79">
        <f t="shared" si="29"/>
        <v>355857.16639999999</v>
      </c>
      <c r="M485" s="201">
        <f>+J485-I485</f>
        <v>58230.466400000034</v>
      </c>
      <c r="N485" s="201">
        <f>+K485-I485</f>
        <v>36723.766400000022</v>
      </c>
      <c r="O485" s="201">
        <f>+L485-I485</f>
        <v>39495.866399999999</v>
      </c>
    </row>
    <row r="486" spans="2:15" x14ac:dyDescent="0.25">
      <c r="B486" s="65"/>
      <c r="C486" s="65"/>
      <c r="D486" s="65"/>
      <c r="E486" s="66"/>
      <c r="F486" s="81"/>
      <c r="G486" s="82" t="s">
        <v>199</v>
      </c>
      <c r="H486" s="83"/>
      <c r="I486" s="83"/>
      <c r="J486" s="83"/>
      <c r="K486" s="83"/>
      <c r="L486" s="83"/>
    </row>
    <row r="487" spans="2:15" s="70" customFormat="1" x14ac:dyDescent="0.25">
      <c r="B487" s="71"/>
      <c r="C487" s="71"/>
      <c r="D487" s="71"/>
      <c r="E487" s="72"/>
      <c r="F487" s="77"/>
      <c r="G487" s="78" t="s">
        <v>76</v>
      </c>
      <c r="H487" s="79">
        <f>SUM(H489:H518)</f>
        <v>365294.59000000008</v>
      </c>
      <c r="I487" s="79">
        <f t="shared" ref="I487:L487" si="30">SUM(I489:I518)</f>
        <v>316361.3</v>
      </c>
      <c r="J487" s="79">
        <f t="shared" si="30"/>
        <v>374591.76640000002</v>
      </c>
      <c r="K487" s="79">
        <f t="shared" si="30"/>
        <v>353085.06640000001</v>
      </c>
      <c r="L487" s="79">
        <f t="shared" si="30"/>
        <v>355857.16639999999</v>
      </c>
      <c r="M487" s="200"/>
      <c r="N487" s="200"/>
      <c r="O487" s="200"/>
    </row>
    <row r="488" spans="2:15" ht="31.5" customHeight="1" x14ac:dyDescent="0.25">
      <c r="B488" s="65"/>
      <c r="C488" s="65"/>
      <c r="D488" s="65"/>
      <c r="E488" s="66"/>
      <c r="F488" s="81"/>
      <c r="G488" s="82" t="s">
        <v>200</v>
      </c>
      <c r="H488" s="83"/>
      <c r="I488" s="83"/>
      <c r="J488" s="83"/>
      <c r="K488" s="83"/>
      <c r="L488" s="83"/>
    </row>
    <row r="489" spans="2:15" ht="25.5" x14ac:dyDescent="0.25">
      <c r="B489" s="65"/>
      <c r="C489" s="65"/>
      <c r="D489" s="65"/>
      <c r="E489" s="66"/>
      <c r="F489" s="81"/>
      <c r="G489" s="82" t="s">
        <v>88</v>
      </c>
      <c r="H489" s="83">
        <v>301513.07</v>
      </c>
      <c r="I489" s="83">
        <v>266786</v>
      </c>
      <c r="J489" s="83">
        <v>313091.7</v>
      </c>
      <c r="K489" s="83">
        <v>291427.5</v>
      </c>
      <c r="L489" s="83">
        <v>294083.59999999998</v>
      </c>
    </row>
    <row r="490" spans="2:15" ht="25.5" x14ac:dyDescent="0.25">
      <c r="B490" s="65"/>
      <c r="C490" s="65"/>
      <c r="D490" s="65"/>
      <c r="E490" s="66"/>
      <c r="F490" s="81"/>
      <c r="G490" s="82" t="s">
        <v>89</v>
      </c>
      <c r="H490" s="83">
        <v>14400.1</v>
      </c>
      <c r="I490" s="83">
        <v>13714.2</v>
      </c>
      <c r="J490" s="83">
        <v>13987.5</v>
      </c>
      <c r="K490" s="83">
        <v>14035.7</v>
      </c>
      <c r="L490" s="83">
        <v>14053.3</v>
      </c>
    </row>
    <row r="491" spans="2:15" ht="25.5" x14ac:dyDescent="0.25">
      <c r="B491" s="65"/>
      <c r="C491" s="65"/>
      <c r="D491" s="65"/>
      <c r="E491" s="66"/>
      <c r="F491" s="81"/>
      <c r="G491" s="82" t="s">
        <v>90</v>
      </c>
      <c r="H491" s="83">
        <v>6667.9</v>
      </c>
      <c r="I491" s="83">
        <v>6704.3</v>
      </c>
      <c r="J491" s="83">
        <v>6641.7</v>
      </c>
      <c r="K491" s="83">
        <v>6751</v>
      </c>
      <c r="L491" s="83">
        <v>6849.4</v>
      </c>
    </row>
    <row r="492" spans="2:15" x14ac:dyDescent="0.25">
      <c r="B492" s="65"/>
      <c r="C492" s="65"/>
      <c r="D492" s="65"/>
      <c r="E492" s="66"/>
      <c r="F492" s="81"/>
      <c r="G492" s="82" t="s">
        <v>91</v>
      </c>
      <c r="H492" s="83">
        <v>3701.3900000000003</v>
      </c>
      <c r="I492" s="83"/>
      <c r="J492" s="83"/>
      <c r="K492" s="83"/>
      <c r="L492" s="83"/>
    </row>
    <row r="493" spans="2:15" x14ac:dyDescent="0.25">
      <c r="B493" s="65"/>
      <c r="C493" s="65"/>
      <c r="D493" s="65"/>
      <c r="E493" s="66"/>
      <c r="F493" s="81"/>
      <c r="G493" s="82" t="s">
        <v>92</v>
      </c>
      <c r="H493" s="83">
        <v>203.88</v>
      </c>
      <c r="I493" s="83"/>
      <c r="J493" s="83"/>
      <c r="K493" s="83"/>
      <c r="L493" s="83"/>
    </row>
    <row r="494" spans="2:15" x14ac:dyDescent="0.25">
      <c r="B494" s="65"/>
      <c r="C494" s="65"/>
      <c r="D494" s="65"/>
      <c r="E494" s="66"/>
      <c r="F494" s="81"/>
      <c r="G494" s="82" t="s">
        <v>93</v>
      </c>
      <c r="H494" s="83">
        <v>26055.22</v>
      </c>
      <c r="I494" s="83">
        <v>20462.8</v>
      </c>
      <c r="J494" s="83">
        <v>26969</v>
      </c>
      <c r="K494" s="83">
        <v>26969</v>
      </c>
      <c r="L494" s="83">
        <v>26969</v>
      </c>
    </row>
    <row r="495" spans="2:15" x14ac:dyDescent="0.25">
      <c r="B495" s="65"/>
      <c r="C495" s="65"/>
      <c r="D495" s="65"/>
      <c r="E495" s="66"/>
      <c r="F495" s="81"/>
      <c r="G495" s="82" t="s">
        <v>94</v>
      </c>
      <c r="H495" s="83"/>
      <c r="I495" s="83"/>
      <c r="J495" s="83"/>
      <c r="K495" s="83"/>
      <c r="L495" s="83"/>
    </row>
    <row r="496" spans="2:15" x14ac:dyDescent="0.25">
      <c r="B496" s="65"/>
      <c r="C496" s="65"/>
      <c r="D496" s="65"/>
      <c r="E496" s="66"/>
      <c r="F496" s="81"/>
      <c r="G496" s="82" t="s">
        <v>95</v>
      </c>
      <c r="H496" s="83">
        <v>510</v>
      </c>
      <c r="I496" s="83">
        <v>722</v>
      </c>
      <c r="J496" s="83">
        <v>722</v>
      </c>
      <c r="K496" s="83">
        <v>722</v>
      </c>
      <c r="L496" s="83">
        <v>722</v>
      </c>
    </row>
    <row r="497" spans="2:12" x14ac:dyDescent="0.25">
      <c r="B497" s="65"/>
      <c r="C497" s="65"/>
      <c r="D497" s="65"/>
      <c r="E497" s="66"/>
      <c r="F497" s="81"/>
      <c r="G497" s="82" t="s">
        <v>96</v>
      </c>
      <c r="H497" s="83"/>
      <c r="I497" s="83"/>
      <c r="J497" s="83"/>
      <c r="K497" s="83"/>
      <c r="L497" s="83"/>
    </row>
    <row r="498" spans="2:12" x14ac:dyDescent="0.25">
      <c r="B498" s="65"/>
      <c r="C498" s="65"/>
      <c r="D498" s="65"/>
      <c r="E498" s="66"/>
      <c r="F498" s="81"/>
      <c r="G498" s="82" t="s">
        <v>97</v>
      </c>
      <c r="H498" s="83">
        <v>6416.32</v>
      </c>
      <c r="I498" s="83">
        <v>1670.1</v>
      </c>
      <c r="J498" s="83">
        <v>6250</v>
      </c>
      <c r="K498" s="83">
        <v>6250</v>
      </c>
      <c r="L498" s="83">
        <v>6250</v>
      </c>
    </row>
    <row r="499" spans="2:12" x14ac:dyDescent="0.25">
      <c r="B499" s="65"/>
      <c r="C499" s="65"/>
      <c r="D499" s="65"/>
      <c r="E499" s="66"/>
      <c r="F499" s="81"/>
      <c r="G499" s="82" t="s">
        <v>98</v>
      </c>
      <c r="H499" s="83"/>
      <c r="I499" s="83"/>
      <c r="J499" s="83"/>
      <c r="K499" s="83"/>
      <c r="L499" s="83"/>
    </row>
    <row r="500" spans="2:12" x14ac:dyDescent="0.25">
      <c r="B500" s="65"/>
      <c r="C500" s="65"/>
      <c r="D500" s="65"/>
      <c r="E500" s="66"/>
      <c r="F500" s="81"/>
      <c r="G500" s="82" t="s">
        <v>99</v>
      </c>
      <c r="H500" s="83"/>
      <c r="I500" s="83"/>
      <c r="J500" s="83"/>
      <c r="K500" s="83"/>
      <c r="L500" s="83"/>
    </row>
    <row r="501" spans="2:12" x14ac:dyDescent="0.25">
      <c r="B501" s="65"/>
      <c r="C501" s="65"/>
      <c r="D501" s="65"/>
      <c r="E501" s="66"/>
      <c r="F501" s="81"/>
      <c r="G501" s="82" t="s">
        <v>100</v>
      </c>
      <c r="H501" s="83">
        <v>790</v>
      </c>
      <c r="I501" s="83">
        <v>160</v>
      </c>
      <c r="J501" s="83">
        <v>800</v>
      </c>
      <c r="K501" s="83">
        <v>800</v>
      </c>
      <c r="L501" s="83">
        <v>800</v>
      </c>
    </row>
    <row r="502" spans="2:12" x14ac:dyDescent="0.25">
      <c r="B502" s="65"/>
      <c r="C502" s="65"/>
      <c r="D502" s="65"/>
      <c r="E502" s="66"/>
      <c r="F502" s="81"/>
      <c r="G502" s="82" t="s">
        <v>101</v>
      </c>
      <c r="H502" s="83"/>
      <c r="I502" s="83"/>
      <c r="J502" s="83"/>
      <c r="K502" s="83"/>
      <c r="L502" s="83"/>
    </row>
    <row r="503" spans="2:12" x14ac:dyDescent="0.25">
      <c r="B503" s="65"/>
      <c r="C503" s="65"/>
      <c r="D503" s="65"/>
      <c r="E503" s="66"/>
      <c r="F503" s="81"/>
      <c r="G503" s="82" t="s">
        <v>102</v>
      </c>
      <c r="H503" s="83"/>
      <c r="I503" s="83"/>
      <c r="J503" s="83"/>
      <c r="K503" s="83"/>
      <c r="L503" s="83"/>
    </row>
    <row r="504" spans="2:12" x14ac:dyDescent="0.25">
      <c r="B504" s="65"/>
      <c r="C504" s="65"/>
      <c r="D504" s="65"/>
      <c r="E504" s="66"/>
      <c r="F504" s="81"/>
      <c r="G504" s="82" t="s">
        <v>103</v>
      </c>
      <c r="H504" s="83"/>
      <c r="I504" s="83"/>
      <c r="J504" s="83"/>
      <c r="K504" s="83"/>
      <c r="L504" s="83"/>
    </row>
    <row r="505" spans="2:12" ht="25.5" x14ac:dyDescent="0.25">
      <c r="B505" s="65"/>
      <c r="C505" s="65"/>
      <c r="D505" s="65"/>
      <c r="E505" s="66"/>
      <c r="F505" s="81"/>
      <c r="G505" s="82" t="s">
        <v>104</v>
      </c>
      <c r="H505" s="83"/>
      <c r="I505" s="83"/>
      <c r="J505" s="83"/>
      <c r="K505" s="83"/>
      <c r="L505" s="83"/>
    </row>
    <row r="506" spans="2:12" ht="25.5" x14ac:dyDescent="0.25">
      <c r="B506" s="65"/>
      <c r="C506" s="65"/>
      <c r="D506" s="65"/>
      <c r="E506" s="66"/>
      <c r="F506" s="81"/>
      <c r="G506" s="82" t="s">
        <v>105</v>
      </c>
      <c r="H506" s="83"/>
      <c r="I506" s="83"/>
      <c r="J506" s="83"/>
      <c r="K506" s="83"/>
      <c r="L506" s="83"/>
    </row>
    <row r="507" spans="2:12" x14ac:dyDescent="0.25">
      <c r="B507" s="65"/>
      <c r="C507" s="65"/>
      <c r="D507" s="65"/>
      <c r="E507" s="66"/>
      <c r="F507" s="81"/>
      <c r="G507" s="82" t="s">
        <v>106</v>
      </c>
      <c r="H507" s="83"/>
      <c r="I507" s="83"/>
      <c r="J507" s="83"/>
      <c r="K507" s="83"/>
      <c r="L507" s="83"/>
    </row>
    <row r="508" spans="2:12" x14ac:dyDescent="0.25">
      <c r="B508" s="65"/>
      <c r="C508" s="65"/>
      <c r="D508" s="65"/>
      <c r="E508" s="66"/>
      <c r="F508" s="81"/>
      <c r="G508" s="82" t="s">
        <v>107</v>
      </c>
      <c r="H508" s="83"/>
      <c r="I508" s="83"/>
      <c r="J508" s="83"/>
      <c r="K508" s="83"/>
      <c r="L508" s="83"/>
    </row>
    <row r="509" spans="2:12" x14ac:dyDescent="0.25">
      <c r="B509" s="65"/>
      <c r="C509" s="65"/>
      <c r="D509" s="65"/>
      <c r="E509" s="66"/>
      <c r="F509" s="81"/>
      <c r="G509" s="82" t="s">
        <v>108</v>
      </c>
      <c r="H509" s="83"/>
      <c r="I509" s="83"/>
      <c r="J509" s="83"/>
      <c r="K509" s="83"/>
      <c r="L509" s="83"/>
    </row>
    <row r="510" spans="2:12" x14ac:dyDescent="0.25">
      <c r="B510" s="65"/>
      <c r="C510" s="65"/>
      <c r="D510" s="65"/>
      <c r="E510" s="66"/>
      <c r="F510" s="81"/>
      <c r="G510" s="82" t="s">
        <v>109</v>
      </c>
      <c r="H510" s="83"/>
      <c r="I510" s="83"/>
      <c r="J510" s="83"/>
      <c r="K510" s="83"/>
      <c r="L510" s="83"/>
    </row>
    <row r="511" spans="2:12" x14ac:dyDescent="0.25">
      <c r="B511" s="65"/>
      <c r="C511" s="65"/>
      <c r="D511" s="65"/>
      <c r="E511" s="66"/>
      <c r="F511" s="81"/>
      <c r="G511" s="82" t="s">
        <v>110</v>
      </c>
      <c r="H511" s="83">
        <v>4748.71</v>
      </c>
      <c r="I511" s="83">
        <v>5040</v>
      </c>
      <c r="J511" s="83">
        <v>5040</v>
      </c>
      <c r="K511" s="83">
        <v>5040</v>
      </c>
      <c r="L511" s="83">
        <v>5040</v>
      </c>
    </row>
    <row r="512" spans="2:12" x14ac:dyDescent="0.25">
      <c r="B512" s="65"/>
      <c r="C512" s="65"/>
      <c r="D512" s="65"/>
      <c r="E512" s="66"/>
      <c r="F512" s="81"/>
      <c r="G512" s="82" t="s">
        <v>111</v>
      </c>
      <c r="H512" s="83">
        <v>288</v>
      </c>
      <c r="I512" s="83">
        <v>1101.9000000000001</v>
      </c>
      <c r="J512" s="83">
        <v>1089.8663999999999</v>
      </c>
      <c r="K512" s="83">
        <v>1089.8663999999999</v>
      </c>
      <c r="L512" s="83">
        <v>1089.8663999999999</v>
      </c>
    </row>
    <row r="513" spans="2:15" x14ac:dyDescent="0.25">
      <c r="B513" s="65"/>
      <c r="C513" s="65"/>
      <c r="D513" s="65"/>
      <c r="E513" s="66"/>
      <c r="F513" s="81"/>
      <c r="G513" s="82" t="s">
        <v>112</v>
      </c>
      <c r="H513" s="83"/>
      <c r="I513" s="83"/>
      <c r="J513" s="83"/>
      <c r="K513" s="83"/>
      <c r="L513" s="83"/>
    </row>
    <row r="514" spans="2:15" x14ac:dyDescent="0.25">
      <c r="B514" s="65"/>
      <c r="C514" s="65"/>
      <c r="D514" s="65"/>
      <c r="E514" s="66"/>
      <c r="F514" s="81"/>
      <c r="G514" s="82" t="s">
        <v>113</v>
      </c>
      <c r="H514" s="83"/>
      <c r="I514" s="83"/>
      <c r="J514" s="83"/>
      <c r="K514" s="83"/>
      <c r="L514" s="83"/>
    </row>
    <row r="515" spans="2:15" x14ac:dyDescent="0.25">
      <c r="B515" s="65"/>
      <c r="C515" s="65"/>
      <c r="D515" s="65"/>
      <c r="E515" s="66"/>
      <c r="F515" s="81"/>
      <c r="G515" s="82" t="s">
        <v>114</v>
      </c>
      <c r="H515" s="83"/>
      <c r="I515" s="83"/>
      <c r="J515" s="83"/>
      <c r="K515" s="83"/>
      <c r="L515" s="83"/>
    </row>
    <row r="516" spans="2:15" x14ac:dyDescent="0.25">
      <c r="B516" s="65"/>
      <c r="C516" s="65"/>
      <c r="D516" s="65"/>
      <c r="E516" s="66"/>
      <c r="F516" s="81"/>
      <c r="G516" s="82" t="s">
        <v>115</v>
      </c>
      <c r="H516" s="83"/>
      <c r="I516" s="83"/>
      <c r="J516" s="83"/>
      <c r="K516" s="83"/>
      <c r="L516" s="83"/>
    </row>
    <row r="517" spans="2:15" x14ac:dyDescent="0.25">
      <c r="B517" s="65"/>
      <c r="C517" s="65"/>
      <c r="D517" s="65"/>
      <c r="E517" s="66"/>
      <c r="F517" s="81"/>
      <c r="G517" s="82" t="s">
        <v>116</v>
      </c>
      <c r="H517" s="83"/>
      <c r="I517" s="83"/>
      <c r="J517" s="83"/>
      <c r="K517" s="83"/>
      <c r="L517" s="83"/>
    </row>
    <row r="518" spans="2:15" x14ac:dyDescent="0.25">
      <c r="B518" s="65"/>
      <c r="C518" s="65"/>
      <c r="D518" s="65"/>
      <c r="E518" s="66"/>
      <c r="F518" s="81"/>
      <c r="G518" s="80" t="s">
        <v>117</v>
      </c>
      <c r="H518" s="83"/>
      <c r="I518" s="83"/>
      <c r="J518" s="83"/>
      <c r="K518" s="83"/>
      <c r="L518" s="83"/>
    </row>
    <row r="519" spans="2:15" s="70" customFormat="1" ht="51" x14ac:dyDescent="0.25">
      <c r="B519" s="71"/>
      <c r="C519" s="71"/>
      <c r="D519" s="71"/>
      <c r="E519" s="72"/>
      <c r="F519" s="77">
        <v>11017</v>
      </c>
      <c r="G519" s="78" t="s">
        <v>46</v>
      </c>
      <c r="H519" s="79">
        <f>+H521</f>
        <v>596975.91999999993</v>
      </c>
      <c r="I519" s="79">
        <f t="shared" ref="I519:L519" si="31">+I521</f>
        <v>543619.29999999993</v>
      </c>
      <c r="J519" s="79">
        <f t="shared" si="31"/>
        <v>622029.90000000014</v>
      </c>
      <c r="K519" s="79">
        <f t="shared" si="31"/>
        <v>624972.60000000009</v>
      </c>
      <c r="L519" s="79">
        <f t="shared" si="31"/>
        <v>627403.80000000005</v>
      </c>
      <c r="M519" s="201">
        <f>+J519-I519</f>
        <v>78410.60000000021</v>
      </c>
      <c r="N519" s="201">
        <f>+K519-I519</f>
        <v>81353.300000000163</v>
      </c>
      <c r="O519" s="201">
        <f>+L519-I519</f>
        <v>83784.500000000116</v>
      </c>
    </row>
    <row r="520" spans="2:15" x14ac:dyDescent="0.25">
      <c r="B520" s="65"/>
      <c r="C520" s="65"/>
      <c r="D520" s="65"/>
      <c r="E520" s="66"/>
      <c r="F520" s="81"/>
      <c r="G520" s="82" t="s">
        <v>199</v>
      </c>
      <c r="H520" s="83"/>
      <c r="I520" s="83"/>
      <c r="J520" s="83"/>
      <c r="K520" s="83"/>
      <c r="L520" s="83"/>
    </row>
    <row r="521" spans="2:15" s="70" customFormat="1" x14ac:dyDescent="0.25">
      <c r="B521" s="71"/>
      <c r="C521" s="71"/>
      <c r="D521" s="71"/>
      <c r="E521" s="72"/>
      <c r="F521" s="77"/>
      <c r="G521" s="78" t="s">
        <v>76</v>
      </c>
      <c r="H521" s="79">
        <f>SUM(H523:H552)</f>
        <v>596975.91999999993</v>
      </c>
      <c r="I521" s="79">
        <f t="shared" ref="I521:L521" si="32">SUM(I523:I552)</f>
        <v>543619.29999999993</v>
      </c>
      <c r="J521" s="79">
        <f t="shared" si="32"/>
        <v>622029.90000000014</v>
      </c>
      <c r="K521" s="79">
        <f t="shared" si="32"/>
        <v>624972.60000000009</v>
      </c>
      <c r="L521" s="79">
        <f t="shared" si="32"/>
        <v>627403.80000000005</v>
      </c>
      <c r="M521" s="200"/>
      <c r="N521" s="200"/>
      <c r="O521" s="200"/>
    </row>
    <row r="522" spans="2:15" ht="31.5" customHeight="1" x14ac:dyDescent="0.25">
      <c r="B522" s="65"/>
      <c r="C522" s="65"/>
      <c r="D522" s="65"/>
      <c r="E522" s="66"/>
      <c r="F522" s="81"/>
      <c r="G522" s="82" t="s">
        <v>200</v>
      </c>
      <c r="H522" s="83"/>
      <c r="I522" s="83"/>
      <c r="J522" s="83"/>
      <c r="K522" s="83"/>
      <c r="L522" s="83"/>
    </row>
    <row r="523" spans="2:15" ht="25.5" x14ac:dyDescent="0.25">
      <c r="B523" s="65"/>
      <c r="C523" s="65"/>
      <c r="D523" s="65"/>
      <c r="E523" s="66"/>
      <c r="F523" s="81"/>
      <c r="G523" s="82" t="s">
        <v>88</v>
      </c>
      <c r="H523" s="83">
        <v>469285.3</v>
      </c>
      <c r="I523" s="83">
        <v>467968.7</v>
      </c>
      <c r="J523" s="83">
        <v>492918.4</v>
      </c>
      <c r="K523" s="83">
        <v>495610.1</v>
      </c>
      <c r="L523" s="83">
        <v>497830.2</v>
      </c>
    </row>
    <row r="524" spans="2:15" ht="25.5" x14ac:dyDescent="0.25">
      <c r="B524" s="65"/>
      <c r="C524" s="65"/>
      <c r="D524" s="65"/>
      <c r="E524" s="66"/>
      <c r="F524" s="81"/>
      <c r="G524" s="82" t="s">
        <v>89</v>
      </c>
      <c r="H524" s="83">
        <v>20300.599999999999</v>
      </c>
      <c r="I524" s="83">
        <v>16194.3</v>
      </c>
      <c r="J524" s="83">
        <v>18594.2</v>
      </c>
      <c r="K524" s="83">
        <v>18674.3</v>
      </c>
      <c r="L524" s="83">
        <v>18728.599999999999</v>
      </c>
    </row>
    <row r="525" spans="2:15" ht="25.5" x14ac:dyDescent="0.25">
      <c r="B525" s="65"/>
      <c r="C525" s="65"/>
      <c r="D525" s="65"/>
      <c r="E525" s="66"/>
      <c r="F525" s="81"/>
      <c r="G525" s="82" t="s">
        <v>90</v>
      </c>
      <c r="H525" s="83">
        <v>12533.9</v>
      </c>
      <c r="I525" s="83">
        <v>13195.1</v>
      </c>
      <c r="J525" s="83">
        <v>11236.7</v>
      </c>
      <c r="K525" s="83">
        <v>11407.6</v>
      </c>
      <c r="L525" s="83">
        <v>11564.4</v>
      </c>
    </row>
    <row r="526" spans="2:15" x14ac:dyDescent="0.25">
      <c r="B526" s="65"/>
      <c r="C526" s="65"/>
      <c r="D526" s="65"/>
      <c r="E526" s="66"/>
      <c r="F526" s="81"/>
      <c r="G526" s="82" t="s">
        <v>91</v>
      </c>
      <c r="H526" s="83">
        <v>2439.8599999999997</v>
      </c>
      <c r="I526" s="83"/>
      <c r="J526" s="83"/>
      <c r="K526" s="83"/>
      <c r="L526" s="83"/>
    </row>
    <row r="527" spans="2:15" x14ac:dyDescent="0.25">
      <c r="B527" s="65"/>
      <c r="C527" s="65"/>
      <c r="D527" s="65"/>
      <c r="E527" s="66"/>
      <c r="F527" s="81"/>
      <c r="G527" s="82" t="s">
        <v>92</v>
      </c>
      <c r="H527" s="83">
        <v>144.13999999999999</v>
      </c>
      <c r="I527" s="83"/>
      <c r="J527" s="83"/>
      <c r="K527" s="83"/>
      <c r="L527" s="83"/>
    </row>
    <row r="528" spans="2:15" x14ac:dyDescent="0.25">
      <c r="B528" s="65"/>
      <c r="C528" s="65"/>
      <c r="D528" s="65"/>
      <c r="E528" s="66"/>
      <c r="F528" s="81"/>
      <c r="G528" s="82" t="s">
        <v>93</v>
      </c>
      <c r="H528" s="83">
        <v>92058.64</v>
      </c>
      <c r="I528" s="83">
        <v>42632.6</v>
      </c>
      <c r="J528" s="83">
        <v>95667.3</v>
      </c>
      <c r="K528" s="83">
        <v>95667.3</v>
      </c>
      <c r="L528" s="83">
        <v>95667.3</v>
      </c>
    </row>
    <row r="529" spans="2:12" x14ac:dyDescent="0.25">
      <c r="B529" s="65"/>
      <c r="C529" s="65"/>
      <c r="D529" s="65"/>
      <c r="E529" s="66"/>
      <c r="F529" s="81"/>
      <c r="G529" s="82" t="s">
        <v>94</v>
      </c>
      <c r="H529" s="83"/>
      <c r="I529" s="83"/>
      <c r="J529" s="83"/>
      <c r="K529" s="83"/>
      <c r="L529" s="83"/>
    </row>
    <row r="530" spans="2:12" x14ac:dyDescent="0.25">
      <c r="B530" s="65"/>
      <c r="C530" s="65"/>
      <c r="D530" s="65"/>
      <c r="E530" s="66"/>
      <c r="F530" s="81"/>
      <c r="G530" s="82" t="s">
        <v>95</v>
      </c>
      <c r="H530" s="83"/>
      <c r="I530" s="83">
        <v>264</v>
      </c>
      <c r="J530" s="83">
        <v>264</v>
      </c>
      <c r="K530" s="83">
        <v>264</v>
      </c>
      <c r="L530" s="83">
        <v>264</v>
      </c>
    </row>
    <row r="531" spans="2:12" x14ac:dyDescent="0.25">
      <c r="B531" s="65"/>
      <c r="C531" s="65"/>
      <c r="D531" s="65"/>
      <c r="E531" s="66"/>
      <c r="F531" s="81"/>
      <c r="G531" s="82" t="s">
        <v>96</v>
      </c>
      <c r="H531" s="83"/>
      <c r="I531" s="83"/>
      <c r="J531" s="83"/>
      <c r="K531" s="83"/>
      <c r="L531" s="83"/>
    </row>
    <row r="532" spans="2:12" x14ac:dyDescent="0.25">
      <c r="B532" s="65"/>
      <c r="C532" s="65"/>
      <c r="D532" s="65"/>
      <c r="E532" s="66"/>
      <c r="F532" s="81"/>
      <c r="G532" s="82" t="s">
        <v>97</v>
      </c>
      <c r="H532" s="83"/>
      <c r="I532" s="83">
        <v>700</v>
      </c>
      <c r="J532" s="83">
        <v>700</v>
      </c>
      <c r="K532" s="83">
        <v>700</v>
      </c>
      <c r="L532" s="83">
        <v>700</v>
      </c>
    </row>
    <row r="533" spans="2:12" x14ac:dyDescent="0.25">
      <c r="B533" s="65"/>
      <c r="C533" s="65"/>
      <c r="D533" s="65"/>
      <c r="E533" s="66"/>
      <c r="F533" s="81"/>
      <c r="G533" s="82" t="s">
        <v>98</v>
      </c>
      <c r="H533" s="83"/>
      <c r="I533" s="83"/>
      <c r="J533" s="83"/>
      <c r="K533" s="83"/>
      <c r="L533" s="83"/>
    </row>
    <row r="534" spans="2:12" x14ac:dyDescent="0.25">
      <c r="B534" s="65"/>
      <c r="C534" s="65"/>
      <c r="D534" s="65"/>
      <c r="E534" s="66"/>
      <c r="F534" s="81"/>
      <c r="G534" s="82" t="s">
        <v>99</v>
      </c>
      <c r="H534" s="83"/>
      <c r="I534" s="83"/>
      <c r="J534" s="83"/>
      <c r="K534" s="83"/>
      <c r="L534" s="83"/>
    </row>
    <row r="535" spans="2:12" x14ac:dyDescent="0.25">
      <c r="B535" s="65"/>
      <c r="C535" s="65"/>
      <c r="D535" s="65"/>
      <c r="E535" s="66"/>
      <c r="F535" s="81"/>
      <c r="G535" s="82" t="s">
        <v>100</v>
      </c>
      <c r="H535" s="83"/>
      <c r="I535" s="83">
        <v>750</v>
      </c>
      <c r="J535" s="83">
        <v>750</v>
      </c>
      <c r="K535" s="83">
        <v>750</v>
      </c>
      <c r="L535" s="83">
        <v>750</v>
      </c>
    </row>
    <row r="536" spans="2:12" x14ac:dyDescent="0.25">
      <c r="B536" s="65"/>
      <c r="C536" s="65"/>
      <c r="D536" s="65"/>
      <c r="E536" s="66"/>
      <c r="F536" s="81"/>
      <c r="G536" s="82" t="s">
        <v>101</v>
      </c>
      <c r="H536" s="83"/>
      <c r="I536" s="83"/>
      <c r="J536" s="83"/>
      <c r="K536" s="83"/>
      <c r="L536" s="83"/>
    </row>
    <row r="537" spans="2:12" x14ac:dyDescent="0.25">
      <c r="B537" s="65"/>
      <c r="C537" s="65"/>
      <c r="D537" s="65"/>
      <c r="E537" s="66"/>
      <c r="F537" s="81"/>
      <c r="G537" s="82" t="s">
        <v>102</v>
      </c>
      <c r="H537" s="83"/>
      <c r="I537" s="83"/>
      <c r="J537" s="83"/>
      <c r="K537" s="83"/>
      <c r="L537" s="83"/>
    </row>
    <row r="538" spans="2:12" x14ac:dyDescent="0.25">
      <c r="B538" s="65"/>
      <c r="C538" s="65"/>
      <c r="D538" s="65"/>
      <c r="E538" s="66"/>
      <c r="F538" s="81"/>
      <c r="G538" s="82" t="s">
        <v>103</v>
      </c>
      <c r="H538" s="83"/>
      <c r="I538" s="83"/>
      <c r="J538" s="83"/>
      <c r="K538" s="83"/>
      <c r="L538" s="83"/>
    </row>
    <row r="539" spans="2:12" ht="25.5" x14ac:dyDescent="0.25">
      <c r="B539" s="65"/>
      <c r="C539" s="65"/>
      <c r="D539" s="65"/>
      <c r="E539" s="66"/>
      <c r="F539" s="81"/>
      <c r="G539" s="82" t="s">
        <v>104</v>
      </c>
      <c r="H539" s="83"/>
      <c r="I539" s="83"/>
      <c r="J539" s="83"/>
      <c r="K539" s="83"/>
      <c r="L539" s="83"/>
    </row>
    <row r="540" spans="2:12" ht="25.5" x14ac:dyDescent="0.25">
      <c r="B540" s="65"/>
      <c r="C540" s="65"/>
      <c r="D540" s="65"/>
      <c r="E540" s="66"/>
      <c r="F540" s="81"/>
      <c r="G540" s="82" t="s">
        <v>105</v>
      </c>
      <c r="H540" s="83"/>
      <c r="I540" s="83"/>
      <c r="J540" s="83"/>
      <c r="K540" s="83"/>
      <c r="L540" s="83"/>
    </row>
    <row r="541" spans="2:12" x14ac:dyDescent="0.25">
      <c r="B541" s="65"/>
      <c r="C541" s="65"/>
      <c r="D541" s="65"/>
      <c r="E541" s="66"/>
      <c r="F541" s="81"/>
      <c r="G541" s="82" t="s">
        <v>106</v>
      </c>
      <c r="H541" s="83"/>
      <c r="I541" s="83"/>
      <c r="J541" s="83"/>
      <c r="K541" s="83"/>
      <c r="L541" s="83"/>
    </row>
    <row r="542" spans="2:12" x14ac:dyDescent="0.25">
      <c r="B542" s="65"/>
      <c r="C542" s="65"/>
      <c r="D542" s="65"/>
      <c r="E542" s="66"/>
      <c r="F542" s="81"/>
      <c r="G542" s="82" t="s">
        <v>107</v>
      </c>
      <c r="H542" s="83"/>
      <c r="I542" s="83"/>
      <c r="J542" s="83"/>
      <c r="K542" s="83"/>
      <c r="L542" s="83"/>
    </row>
    <row r="543" spans="2:12" x14ac:dyDescent="0.25">
      <c r="B543" s="65"/>
      <c r="C543" s="65"/>
      <c r="D543" s="65"/>
      <c r="E543" s="66"/>
      <c r="F543" s="81"/>
      <c r="G543" s="82" t="s">
        <v>108</v>
      </c>
      <c r="H543" s="83"/>
      <c r="I543" s="83"/>
      <c r="J543" s="83"/>
      <c r="K543" s="83"/>
      <c r="L543" s="83"/>
    </row>
    <row r="544" spans="2:12" x14ac:dyDescent="0.25">
      <c r="B544" s="65"/>
      <c r="C544" s="65"/>
      <c r="D544" s="65"/>
      <c r="E544" s="66"/>
      <c r="F544" s="81"/>
      <c r="G544" s="82" t="s">
        <v>109</v>
      </c>
      <c r="H544" s="83"/>
      <c r="I544" s="83"/>
      <c r="J544" s="83"/>
      <c r="K544" s="83"/>
      <c r="L544" s="83"/>
    </row>
    <row r="545" spans="2:15" x14ac:dyDescent="0.25">
      <c r="B545" s="65"/>
      <c r="C545" s="65"/>
      <c r="D545" s="65"/>
      <c r="E545" s="66"/>
      <c r="F545" s="81"/>
      <c r="G545" s="82" t="s">
        <v>110</v>
      </c>
      <c r="H545" s="83"/>
      <c r="I545" s="83">
        <v>1200</v>
      </c>
      <c r="J545" s="83">
        <v>1200</v>
      </c>
      <c r="K545" s="83">
        <v>1200</v>
      </c>
      <c r="L545" s="83">
        <v>1200</v>
      </c>
    </row>
    <row r="546" spans="2:15" x14ac:dyDescent="0.25">
      <c r="B546" s="65"/>
      <c r="C546" s="65"/>
      <c r="D546" s="65"/>
      <c r="E546" s="66"/>
      <c r="F546" s="81"/>
      <c r="G546" s="82" t="s">
        <v>111</v>
      </c>
      <c r="H546" s="83">
        <v>213.48</v>
      </c>
      <c r="I546" s="83">
        <v>714.6</v>
      </c>
      <c r="J546" s="83">
        <v>699.30000000000007</v>
      </c>
      <c r="K546" s="83">
        <v>699.30000000000007</v>
      </c>
      <c r="L546" s="83">
        <v>699.30000000000007</v>
      </c>
    </row>
    <row r="547" spans="2:15" x14ac:dyDescent="0.25">
      <c r="B547" s="65"/>
      <c r="C547" s="65"/>
      <c r="D547" s="65"/>
      <c r="E547" s="66"/>
      <c r="F547" s="81"/>
      <c r="G547" s="82" t="s">
        <v>112</v>
      </c>
      <c r="H547" s="83"/>
      <c r="I547" s="83"/>
      <c r="J547" s="83"/>
      <c r="K547" s="83"/>
      <c r="L547" s="83"/>
    </row>
    <row r="548" spans="2:15" x14ac:dyDescent="0.25">
      <c r="B548" s="65"/>
      <c r="C548" s="65"/>
      <c r="D548" s="65"/>
      <c r="E548" s="66"/>
      <c r="F548" s="81"/>
      <c r="G548" s="82" t="s">
        <v>113</v>
      </c>
      <c r="H548" s="83"/>
      <c r="I548" s="83"/>
      <c r="J548" s="83"/>
      <c r="K548" s="83"/>
      <c r="L548" s="83"/>
    </row>
    <row r="549" spans="2:15" x14ac:dyDescent="0.25">
      <c r="B549" s="65"/>
      <c r="C549" s="65"/>
      <c r="D549" s="65"/>
      <c r="E549" s="66"/>
      <c r="F549" s="81"/>
      <c r="G549" s="82" t="s">
        <v>114</v>
      </c>
      <c r="H549" s="83"/>
      <c r="I549" s="83"/>
      <c r="J549" s="83"/>
      <c r="K549" s="83"/>
      <c r="L549" s="83"/>
    </row>
    <row r="550" spans="2:15" x14ac:dyDescent="0.25">
      <c r="B550" s="65"/>
      <c r="C550" s="65"/>
      <c r="D550" s="65"/>
      <c r="E550" s="66"/>
      <c r="F550" s="81"/>
      <c r="G550" s="82" t="s">
        <v>115</v>
      </c>
      <c r="H550" s="83"/>
      <c r="I550" s="83"/>
      <c r="J550" s="83"/>
      <c r="K550" s="83"/>
      <c r="L550" s="83"/>
    </row>
    <row r="551" spans="2:15" x14ac:dyDescent="0.25">
      <c r="B551" s="65"/>
      <c r="C551" s="65"/>
      <c r="D551" s="65"/>
      <c r="E551" s="66"/>
      <c r="F551" s="81"/>
      <c r="G551" s="82" t="s">
        <v>116</v>
      </c>
      <c r="H551" s="83"/>
      <c r="I551" s="83"/>
      <c r="J551" s="83"/>
      <c r="K551" s="83"/>
      <c r="L551" s="83"/>
    </row>
    <row r="552" spans="2:15" x14ac:dyDescent="0.25">
      <c r="B552" s="65"/>
      <c r="C552" s="65"/>
      <c r="D552" s="65"/>
      <c r="E552" s="66"/>
      <c r="F552" s="81"/>
      <c r="G552" s="80" t="s">
        <v>117</v>
      </c>
      <c r="H552" s="83"/>
      <c r="I552" s="83"/>
      <c r="J552" s="83"/>
      <c r="K552" s="83"/>
      <c r="L552" s="83"/>
    </row>
    <row r="553" spans="2:15" s="70" customFormat="1" ht="38.25" x14ac:dyDescent="0.25">
      <c r="B553" s="71"/>
      <c r="C553" s="71"/>
      <c r="D553" s="71"/>
      <c r="E553" s="72"/>
      <c r="F553" s="77">
        <v>11018</v>
      </c>
      <c r="G553" s="78" t="s">
        <v>47</v>
      </c>
      <c r="H553" s="79">
        <f>+H555</f>
        <v>374906.04999999993</v>
      </c>
      <c r="I553" s="79">
        <f t="shared" ref="I553:L553" si="33">+I555</f>
        <v>336355.3</v>
      </c>
      <c r="J553" s="79">
        <f t="shared" si="33"/>
        <v>370550.4</v>
      </c>
      <c r="K553" s="79">
        <f t="shared" si="33"/>
        <v>364912.8</v>
      </c>
      <c r="L553" s="79">
        <f t="shared" si="33"/>
        <v>368060.9</v>
      </c>
      <c r="M553" s="201">
        <f>+J553-I553</f>
        <v>34195.100000000035</v>
      </c>
      <c r="N553" s="201">
        <f>+K553-I553</f>
        <v>28557.5</v>
      </c>
      <c r="O553" s="201">
        <f>+L553-I553</f>
        <v>31705.600000000035</v>
      </c>
    </row>
    <row r="554" spans="2:15" x14ac:dyDescent="0.25">
      <c r="B554" s="65"/>
      <c r="C554" s="65"/>
      <c r="D554" s="65"/>
      <c r="E554" s="66"/>
      <c r="F554" s="81"/>
      <c r="G554" s="82" t="s">
        <v>199</v>
      </c>
      <c r="H554" s="83"/>
      <c r="I554" s="83"/>
      <c r="J554" s="83"/>
      <c r="K554" s="83"/>
      <c r="L554" s="83"/>
    </row>
    <row r="555" spans="2:15" s="70" customFormat="1" x14ac:dyDescent="0.25">
      <c r="B555" s="71"/>
      <c r="C555" s="71"/>
      <c r="D555" s="71"/>
      <c r="E555" s="72"/>
      <c r="F555" s="77"/>
      <c r="G555" s="78" t="s">
        <v>76</v>
      </c>
      <c r="H555" s="79">
        <f>SUM(H557:H587)</f>
        <v>374906.04999999993</v>
      </c>
      <c r="I555" s="79">
        <f t="shared" ref="I555:L555" si="34">SUM(I557:I587)</f>
        <v>336355.3</v>
      </c>
      <c r="J555" s="79">
        <f t="shared" si="34"/>
        <v>370550.4</v>
      </c>
      <c r="K555" s="79">
        <f t="shared" si="34"/>
        <v>364912.8</v>
      </c>
      <c r="L555" s="79">
        <f t="shared" si="34"/>
        <v>368060.9</v>
      </c>
      <c r="M555" s="200"/>
      <c r="N555" s="200"/>
      <c r="O555" s="200"/>
    </row>
    <row r="556" spans="2:15" ht="31.5" customHeight="1" x14ac:dyDescent="0.25">
      <c r="B556" s="65"/>
      <c r="C556" s="65"/>
      <c r="D556" s="65"/>
      <c r="E556" s="66"/>
      <c r="F556" s="81"/>
      <c r="G556" s="82" t="s">
        <v>200</v>
      </c>
      <c r="H556" s="83"/>
      <c r="I556" s="83"/>
      <c r="J556" s="83"/>
      <c r="K556" s="83"/>
      <c r="L556" s="83"/>
    </row>
    <row r="557" spans="2:15" ht="25.5" x14ac:dyDescent="0.25">
      <c r="B557" s="65"/>
      <c r="C557" s="65"/>
      <c r="D557" s="65"/>
      <c r="E557" s="66"/>
      <c r="F557" s="81"/>
      <c r="G557" s="82" t="s">
        <v>88</v>
      </c>
      <c r="H557" s="83"/>
      <c r="I557" s="83"/>
      <c r="J557" s="83"/>
      <c r="K557" s="83"/>
      <c r="L557" s="83"/>
    </row>
    <row r="558" spans="2:15" ht="25.5" x14ac:dyDescent="0.25">
      <c r="B558" s="65"/>
      <c r="C558" s="65"/>
      <c r="D558" s="65"/>
      <c r="E558" s="66"/>
      <c r="F558" s="81"/>
      <c r="G558" s="82" t="s">
        <v>89</v>
      </c>
      <c r="H558" s="83">
        <v>7125</v>
      </c>
      <c r="I558" s="83"/>
      <c r="J558" s="83"/>
      <c r="K558" s="83"/>
      <c r="L558" s="83"/>
    </row>
    <row r="559" spans="2:15" ht="25.5" x14ac:dyDescent="0.25">
      <c r="B559" s="65"/>
      <c r="C559" s="65"/>
      <c r="D559" s="65"/>
      <c r="E559" s="66"/>
      <c r="F559" s="81"/>
      <c r="G559" s="82" t="s">
        <v>90</v>
      </c>
      <c r="H559" s="83"/>
      <c r="I559" s="83"/>
      <c r="J559" s="83"/>
      <c r="K559" s="83"/>
      <c r="L559" s="83"/>
    </row>
    <row r="560" spans="2:15" x14ac:dyDescent="0.25">
      <c r="B560" s="65"/>
      <c r="C560" s="65"/>
      <c r="D560" s="65"/>
      <c r="E560" s="66"/>
      <c r="F560" s="81"/>
      <c r="G560" s="82" t="s">
        <v>91</v>
      </c>
      <c r="H560" s="83"/>
      <c r="I560" s="83"/>
      <c r="J560" s="83"/>
      <c r="K560" s="83"/>
      <c r="L560" s="83"/>
    </row>
    <row r="561" spans="2:12" x14ac:dyDescent="0.25">
      <c r="B561" s="65"/>
      <c r="C561" s="65"/>
      <c r="D561" s="65"/>
      <c r="E561" s="66"/>
      <c r="F561" s="81"/>
      <c r="G561" s="82" t="s">
        <v>92</v>
      </c>
      <c r="H561" s="83"/>
      <c r="I561" s="83"/>
      <c r="J561" s="83"/>
      <c r="K561" s="83"/>
      <c r="L561" s="83"/>
    </row>
    <row r="562" spans="2:12" x14ac:dyDescent="0.25">
      <c r="B562" s="65"/>
      <c r="C562" s="65"/>
      <c r="D562" s="65"/>
      <c r="E562" s="66"/>
      <c r="F562" s="81"/>
      <c r="G562" s="82" t="s">
        <v>93</v>
      </c>
      <c r="H562" s="83"/>
      <c r="I562" s="83"/>
      <c r="J562" s="83"/>
      <c r="K562" s="83"/>
      <c r="L562" s="83"/>
    </row>
    <row r="563" spans="2:12" x14ac:dyDescent="0.25">
      <c r="B563" s="65"/>
      <c r="C563" s="65"/>
      <c r="D563" s="65"/>
      <c r="E563" s="66"/>
      <c r="F563" s="81"/>
      <c r="G563" s="82" t="s">
        <v>94</v>
      </c>
      <c r="H563" s="83"/>
      <c r="I563" s="83"/>
      <c r="J563" s="83"/>
      <c r="K563" s="83"/>
      <c r="L563" s="83"/>
    </row>
    <row r="564" spans="2:12" x14ac:dyDescent="0.25">
      <c r="B564" s="65"/>
      <c r="C564" s="65"/>
      <c r="D564" s="65"/>
      <c r="E564" s="66"/>
      <c r="F564" s="81"/>
      <c r="G564" s="82" t="s">
        <v>95</v>
      </c>
      <c r="H564" s="83"/>
      <c r="I564" s="83"/>
      <c r="J564" s="83"/>
      <c r="K564" s="83"/>
      <c r="L564" s="83"/>
    </row>
    <row r="565" spans="2:12" x14ac:dyDescent="0.25">
      <c r="B565" s="65"/>
      <c r="C565" s="65"/>
      <c r="D565" s="65"/>
      <c r="E565" s="66"/>
      <c r="F565" s="81"/>
      <c r="G565" s="82" t="s">
        <v>96</v>
      </c>
      <c r="H565" s="83"/>
      <c r="I565" s="83"/>
      <c r="J565" s="83"/>
      <c r="K565" s="83"/>
      <c r="L565" s="83"/>
    </row>
    <row r="566" spans="2:12" x14ac:dyDescent="0.25">
      <c r="B566" s="65"/>
      <c r="C566" s="65"/>
      <c r="D566" s="65"/>
      <c r="E566" s="66"/>
      <c r="F566" s="81"/>
      <c r="G566" s="82" t="s">
        <v>97</v>
      </c>
      <c r="H566" s="83"/>
      <c r="I566" s="83"/>
      <c r="J566" s="83"/>
      <c r="K566" s="83"/>
      <c r="L566" s="83"/>
    </row>
    <row r="567" spans="2:12" x14ac:dyDescent="0.25">
      <c r="B567" s="65"/>
      <c r="C567" s="65"/>
      <c r="D567" s="65"/>
      <c r="E567" s="66"/>
      <c r="F567" s="81"/>
      <c r="G567" s="82" t="s">
        <v>98</v>
      </c>
      <c r="H567" s="83"/>
      <c r="I567" s="83"/>
      <c r="J567" s="83"/>
      <c r="K567" s="83"/>
      <c r="L567" s="83"/>
    </row>
    <row r="568" spans="2:12" x14ac:dyDescent="0.25">
      <c r="B568" s="65"/>
      <c r="C568" s="65"/>
      <c r="D568" s="65"/>
      <c r="E568" s="66"/>
      <c r="F568" s="81"/>
      <c r="G568" s="82" t="s">
        <v>99</v>
      </c>
      <c r="H568" s="83"/>
      <c r="I568" s="83"/>
      <c r="J568" s="83"/>
      <c r="K568" s="83"/>
      <c r="L568" s="83"/>
    </row>
    <row r="569" spans="2:12" x14ac:dyDescent="0.25">
      <c r="B569" s="65"/>
      <c r="C569" s="65"/>
      <c r="D569" s="65"/>
      <c r="E569" s="66"/>
      <c r="F569" s="81"/>
      <c r="G569" s="82" t="s">
        <v>100</v>
      </c>
      <c r="H569" s="83"/>
      <c r="I569" s="83"/>
      <c r="J569" s="83"/>
      <c r="K569" s="83"/>
      <c r="L569" s="83"/>
    </row>
    <row r="570" spans="2:12" x14ac:dyDescent="0.25">
      <c r="B570" s="65"/>
      <c r="C570" s="65"/>
      <c r="D570" s="65"/>
      <c r="E570" s="66"/>
      <c r="F570" s="81"/>
      <c r="G570" s="82" t="s">
        <v>101</v>
      </c>
      <c r="H570" s="83">
        <v>3460.55</v>
      </c>
      <c r="I570" s="83"/>
      <c r="J570" s="83"/>
      <c r="K570" s="83"/>
      <c r="L570" s="83"/>
    </row>
    <row r="571" spans="2:12" x14ac:dyDescent="0.25">
      <c r="B571" s="65"/>
      <c r="C571" s="65"/>
      <c r="D571" s="65"/>
      <c r="E571" s="66"/>
      <c r="F571" s="81"/>
      <c r="G571" s="82" t="s">
        <v>102</v>
      </c>
      <c r="H571" s="83"/>
      <c r="I571" s="83"/>
      <c r="J571" s="83"/>
      <c r="K571" s="83"/>
      <c r="L571" s="83"/>
    </row>
    <row r="572" spans="2:12" x14ac:dyDescent="0.25">
      <c r="B572" s="65"/>
      <c r="C572" s="65"/>
      <c r="D572" s="65"/>
      <c r="E572" s="66"/>
      <c r="F572" s="81"/>
      <c r="G572" s="82" t="s">
        <v>103</v>
      </c>
      <c r="H572" s="83"/>
      <c r="I572" s="83"/>
      <c r="J572" s="83"/>
      <c r="K572" s="83"/>
      <c r="L572" s="83"/>
    </row>
    <row r="573" spans="2:12" ht="25.5" x14ac:dyDescent="0.25">
      <c r="B573" s="65"/>
      <c r="C573" s="65"/>
      <c r="D573" s="65"/>
      <c r="E573" s="66"/>
      <c r="F573" s="81"/>
      <c r="G573" s="82" t="s">
        <v>104</v>
      </c>
      <c r="H573" s="83">
        <v>334966.90999999997</v>
      </c>
      <c r="I573" s="83"/>
      <c r="J573" s="83"/>
      <c r="K573" s="83"/>
      <c r="L573" s="83"/>
    </row>
    <row r="574" spans="2:12" ht="25.5" x14ac:dyDescent="0.25">
      <c r="B574" s="65"/>
      <c r="C574" s="65"/>
      <c r="D574" s="65"/>
      <c r="E574" s="66"/>
      <c r="F574" s="81"/>
      <c r="G574" s="82" t="s">
        <v>105</v>
      </c>
      <c r="H574" s="83"/>
      <c r="I574" s="83"/>
      <c r="J574" s="83"/>
      <c r="K574" s="83"/>
      <c r="L574" s="83"/>
    </row>
    <row r="575" spans="2:12" x14ac:dyDescent="0.25">
      <c r="B575" s="65"/>
      <c r="C575" s="65"/>
      <c r="D575" s="65"/>
      <c r="E575" s="66"/>
      <c r="F575" s="81"/>
      <c r="G575" s="82" t="s">
        <v>106</v>
      </c>
      <c r="H575" s="83"/>
      <c r="I575" s="83"/>
      <c r="J575" s="83"/>
      <c r="K575" s="83"/>
      <c r="L575" s="83"/>
    </row>
    <row r="576" spans="2:12" x14ac:dyDescent="0.25">
      <c r="B576" s="65"/>
      <c r="C576" s="65"/>
      <c r="D576" s="65"/>
      <c r="E576" s="66"/>
      <c r="F576" s="81"/>
      <c r="G576" s="82" t="s">
        <v>107</v>
      </c>
      <c r="H576" s="83"/>
      <c r="I576" s="83"/>
      <c r="J576" s="83"/>
      <c r="K576" s="83"/>
      <c r="L576" s="83"/>
    </row>
    <row r="577" spans="2:15" x14ac:dyDescent="0.25">
      <c r="B577" s="65"/>
      <c r="C577" s="65"/>
      <c r="D577" s="65"/>
      <c r="E577" s="66"/>
      <c r="F577" s="81"/>
      <c r="G577" s="82" t="s">
        <v>108</v>
      </c>
      <c r="H577" s="83"/>
      <c r="I577" s="83"/>
      <c r="J577" s="83"/>
      <c r="K577" s="83"/>
      <c r="L577" s="83"/>
    </row>
    <row r="578" spans="2:15" x14ac:dyDescent="0.25">
      <c r="B578" s="65"/>
      <c r="C578" s="65"/>
      <c r="D578" s="65"/>
      <c r="E578" s="66"/>
      <c r="F578" s="81"/>
      <c r="G578" s="82" t="s">
        <v>109</v>
      </c>
      <c r="H578" s="83"/>
      <c r="I578" s="83"/>
      <c r="J578" s="83"/>
      <c r="K578" s="83"/>
      <c r="L578" s="83"/>
    </row>
    <row r="579" spans="2:15" x14ac:dyDescent="0.25">
      <c r="B579" s="65"/>
      <c r="C579" s="65"/>
      <c r="D579" s="65"/>
      <c r="E579" s="66"/>
      <c r="F579" s="81"/>
      <c r="G579" s="82" t="s">
        <v>110</v>
      </c>
      <c r="H579" s="83"/>
      <c r="I579" s="83"/>
      <c r="J579" s="83"/>
      <c r="K579" s="83"/>
      <c r="L579" s="83"/>
    </row>
    <row r="580" spans="2:15" x14ac:dyDescent="0.25">
      <c r="B580" s="65"/>
      <c r="C580" s="65"/>
      <c r="D580" s="65"/>
      <c r="E580" s="66"/>
      <c r="F580" s="81"/>
      <c r="G580" s="82" t="s">
        <v>111</v>
      </c>
      <c r="H580" s="83"/>
      <c r="I580" s="83"/>
      <c r="J580" s="83"/>
      <c r="K580" s="83"/>
      <c r="L580" s="83"/>
    </row>
    <row r="581" spans="2:15" ht="25.5" x14ac:dyDescent="0.25">
      <c r="B581" s="65"/>
      <c r="C581" s="65"/>
      <c r="D581" s="65"/>
      <c r="E581" s="66"/>
      <c r="F581" s="81"/>
      <c r="G581" s="82" t="s">
        <v>404</v>
      </c>
      <c r="H581" s="83">
        <v>3814.1</v>
      </c>
      <c r="I581" s="83"/>
      <c r="J581" s="83"/>
      <c r="K581" s="83"/>
      <c r="L581" s="83"/>
    </row>
    <row r="582" spans="2:15" x14ac:dyDescent="0.25">
      <c r="B582" s="65"/>
      <c r="C582" s="65"/>
      <c r="D582" s="65"/>
      <c r="E582" s="66"/>
      <c r="F582" s="81"/>
      <c r="G582" s="82" t="s">
        <v>112</v>
      </c>
      <c r="H582" s="83"/>
      <c r="I582" s="83">
        <v>336355.3</v>
      </c>
      <c r="J582" s="83">
        <v>370550.4</v>
      </c>
      <c r="K582" s="83">
        <v>364912.8</v>
      </c>
      <c r="L582" s="83">
        <v>368060.9</v>
      </c>
    </row>
    <row r="583" spans="2:15" x14ac:dyDescent="0.25">
      <c r="B583" s="65"/>
      <c r="C583" s="65"/>
      <c r="D583" s="65"/>
      <c r="E583" s="66"/>
      <c r="F583" s="81"/>
      <c r="G583" s="82" t="s">
        <v>113</v>
      </c>
      <c r="H583" s="83"/>
      <c r="I583" s="83"/>
      <c r="J583" s="83"/>
      <c r="K583" s="83"/>
      <c r="L583" s="83"/>
    </row>
    <row r="584" spans="2:15" x14ac:dyDescent="0.25">
      <c r="B584" s="65"/>
      <c r="C584" s="65"/>
      <c r="D584" s="65"/>
      <c r="E584" s="66"/>
      <c r="F584" s="81"/>
      <c r="G584" s="82" t="s">
        <v>114</v>
      </c>
      <c r="H584" s="83">
        <v>17000</v>
      </c>
      <c r="I584" s="83"/>
      <c r="J584" s="83"/>
      <c r="K584" s="83"/>
      <c r="L584" s="83"/>
    </row>
    <row r="585" spans="2:15" x14ac:dyDescent="0.25">
      <c r="B585" s="65"/>
      <c r="C585" s="65"/>
      <c r="D585" s="65"/>
      <c r="E585" s="66"/>
      <c r="F585" s="81"/>
      <c r="G585" s="82" t="s">
        <v>115</v>
      </c>
      <c r="H585" s="83">
        <v>8539.49</v>
      </c>
      <c r="I585" s="83"/>
      <c r="J585" s="83"/>
      <c r="K585" s="83"/>
      <c r="L585" s="83"/>
    </row>
    <row r="586" spans="2:15" x14ac:dyDescent="0.25">
      <c r="B586" s="65"/>
      <c r="C586" s="65"/>
      <c r="D586" s="65"/>
      <c r="E586" s="66"/>
      <c r="F586" s="81"/>
      <c r="G586" s="82" t="s">
        <v>116</v>
      </c>
      <c r="H586" s="83"/>
      <c r="I586" s="83"/>
      <c r="J586" s="83"/>
      <c r="K586" s="83"/>
      <c r="L586" s="83"/>
    </row>
    <row r="587" spans="2:15" x14ac:dyDescent="0.25">
      <c r="B587" s="65"/>
      <c r="C587" s="65"/>
      <c r="D587" s="65"/>
      <c r="E587" s="66"/>
      <c r="F587" s="81"/>
      <c r="G587" s="80" t="s">
        <v>117</v>
      </c>
      <c r="H587" s="83"/>
      <c r="I587" s="83"/>
      <c r="J587" s="83"/>
      <c r="K587" s="83"/>
      <c r="L587" s="83"/>
    </row>
    <row r="588" spans="2:15" s="70" customFormat="1" ht="51" x14ac:dyDescent="0.25">
      <c r="B588" s="71"/>
      <c r="C588" s="71"/>
      <c r="D588" s="71"/>
      <c r="E588" s="72"/>
      <c r="F588" s="77">
        <v>11019</v>
      </c>
      <c r="G588" s="78" t="s">
        <v>127</v>
      </c>
      <c r="H588" s="79">
        <f>+H590</f>
        <v>582136.7799999998</v>
      </c>
      <c r="I588" s="79">
        <f t="shared" ref="I588:L588" si="35">+I590</f>
        <v>545285.69999999995</v>
      </c>
      <c r="J588" s="79">
        <f t="shared" si="35"/>
        <v>626983</v>
      </c>
      <c r="K588" s="79">
        <f t="shared" si="35"/>
        <v>633262.19999999995</v>
      </c>
      <c r="L588" s="79">
        <f t="shared" si="35"/>
        <v>640592.80000000005</v>
      </c>
      <c r="M588" s="201">
        <f>+J588-I588</f>
        <v>81697.300000000047</v>
      </c>
      <c r="N588" s="201">
        <f>+K588-I588</f>
        <v>87976.5</v>
      </c>
      <c r="O588" s="201">
        <f>+L588-I588</f>
        <v>95307.100000000093</v>
      </c>
    </row>
    <row r="589" spans="2:15" x14ac:dyDescent="0.25">
      <c r="B589" s="65"/>
      <c r="C589" s="65"/>
      <c r="D589" s="65"/>
      <c r="E589" s="66"/>
      <c r="F589" s="81"/>
      <c r="G589" s="82" t="s">
        <v>199</v>
      </c>
      <c r="H589" s="83"/>
      <c r="I589" s="83"/>
      <c r="J589" s="83"/>
      <c r="K589" s="83"/>
      <c r="L589" s="83"/>
    </row>
    <row r="590" spans="2:15" s="70" customFormat="1" x14ac:dyDescent="0.25">
      <c r="B590" s="71"/>
      <c r="C590" s="71"/>
      <c r="D590" s="71"/>
      <c r="E590" s="72"/>
      <c r="F590" s="77"/>
      <c r="G590" s="78" t="s">
        <v>76</v>
      </c>
      <c r="H590" s="79">
        <f>SUM(H592:H621)</f>
        <v>582136.7799999998</v>
      </c>
      <c r="I590" s="79">
        <f t="shared" ref="I590:L590" si="36">SUM(I592:I621)</f>
        <v>545285.69999999995</v>
      </c>
      <c r="J590" s="79">
        <f t="shared" si="36"/>
        <v>626983</v>
      </c>
      <c r="K590" s="79">
        <f t="shared" si="36"/>
        <v>633262.19999999995</v>
      </c>
      <c r="L590" s="79">
        <f t="shared" si="36"/>
        <v>640592.80000000005</v>
      </c>
      <c r="M590" s="200"/>
      <c r="N590" s="200"/>
      <c r="O590" s="200"/>
    </row>
    <row r="591" spans="2:15" ht="31.5" customHeight="1" x14ac:dyDescent="0.25">
      <c r="B591" s="65"/>
      <c r="C591" s="65"/>
      <c r="D591" s="65"/>
      <c r="E591" s="66"/>
      <c r="F591" s="81"/>
      <c r="G591" s="82" t="s">
        <v>200</v>
      </c>
      <c r="H591" s="83"/>
      <c r="I591" s="83"/>
      <c r="J591" s="83"/>
      <c r="K591" s="83"/>
      <c r="L591" s="83"/>
    </row>
    <row r="592" spans="2:15" ht="25.5" x14ac:dyDescent="0.25">
      <c r="B592" s="65"/>
      <c r="C592" s="65"/>
      <c r="D592" s="65"/>
      <c r="E592" s="66"/>
      <c r="F592" s="81"/>
      <c r="G592" s="82" t="s">
        <v>88</v>
      </c>
      <c r="H592" s="83">
        <v>508958.18</v>
      </c>
      <c r="I592" s="83">
        <v>489117.8</v>
      </c>
      <c r="J592" s="83">
        <v>545812.69999999995</v>
      </c>
      <c r="K592" s="83">
        <v>551692.1</v>
      </c>
      <c r="L592" s="83">
        <v>558633.4</v>
      </c>
    </row>
    <row r="593" spans="2:12" ht="25.5" x14ac:dyDescent="0.25">
      <c r="B593" s="65"/>
      <c r="C593" s="65"/>
      <c r="D593" s="65"/>
      <c r="E593" s="66"/>
      <c r="F593" s="81"/>
      <c r="G593" s="82" t="s">
        <v>89</v>
      </c>
      <c r="H593" s="83">
        <v>21441.4</v>
      </c>
      <c r="I593" s="83">
        <v>20368.400000000001</v>
      </c>
      <c r="J593" s="83">
        <v>20995.200000000001</v>
      </c>
      <c r="K593" s="83">
        <v>21133.200000000001</v>
      </c>
      <c r="L593" s="83">
        <v>21272.7</v>
      </c>
    </row>
    <row r="594" spans="2:12" ht="25.5" x14ac:dyDescent="0.25">
      <c r="B594" s="65"/>
      <c r="C594" s="65"/>
      <c r="D594" s="65"/>
      <c r="E594" s="66"/>
      <c r="F594" s="81"/>
      <c r="G594" s="82" t="s">
        <v>90</v>
      </c>
      <c r="H594" s="83">
        <v>11888.2</v>
      </c>
      <c r="I594" s="83">
        <v>11500.5</v>
      </c>
      <c r="J594" s="83">
        <v>12110.3</v>
      </c>
      <c r="K594" s="83">
        <v>12372.1</v>
      </c>
      <c r="L594" s="83">
        <v>12621.9</v>
      </c>
    </row>
    <row r="595" spans="2:12" x14ac:dyDescent="0.25">
      <c r="B595" s="65"/>
      <c r="C595" s="65"/>
      <c r="D595" s="65"/>
      <c r="E595" s="66"/>
      <c r="F595" s="81"/>
      <c r="G595" s="82" t="s">
        <v>91</v>
      </c>
      <c r="H595" s="83"/>
      <c r="I595" s="83"/>
      <c r="J595" s="83"/>
      <c r="K595" s="83"/>
      <c r="L595" s="83"/>
    </row>
    <row r="596" spans="2:12" x14ac:dyDescent="0.25">
      <c r="B596" s="65"/>
      <c r="C596" s="65"/>
      <c r="D596" s="65"/>
      <c r="E596" s="66"/>
      <c r="F596" s="81"/>
      <c r="G596" s="82" t="s">
        <v>92</v>
      </c>
      <c r="H596" s="83"/>
      <c r="I596" s="83"/>
      <c r="J596" s="83"/>
      <c r="K596" s="83"/>
      <c r="L596" s="83"/>
    </row>
    <row r="597" spans="2:12" x14ac:dyDescent="0.25">
      <c r="B597" s="65"/>
      <c r="C597" s="65"/>
      <c r="D597" s="65"/>
      <c r="E597" s="66"/>
      <c r="F597" s="81"/>
      <c r="G597" s="82" t="s">
        <v>93</v>
      </c>
      <c r="H597" s="83">
        <v>32597.19</v>
      </c>
      <c r="I597" s="83">
        <v>11048.9</v>
      </c>
      <c r="J597" s="83">
        <v>34005.4</v>
      </c>
      <c r="K597" s="83">
        <v>34005.4</v>
      </c>
      <c r="L597" s="83">
        <v>34005.4</v>
      </c>
    </row>
    <row r="598" spans="2:12" x14ac:dyDescent="0.25">
      <c r="B598" s="65"/>
      <c r="C598" s="65"/>
      <c r="D598" s="65"/>
      <c r="E598" s="66"/>
      <c r="F598" s="81"/>
      <c r="G598" s="82" t="s">
        <v>94</v>
      </c>
      <c r="H598" s="83"/>
      <c r="I598" s="83"/>
      <c r="J598" s="83"/>
      <c r="K598" s="83"/>
      <c r="L598" s="83"/>
    </row>
    <row r="599" spans="2:12" x14ac:dyDescent="0.25">
      <c r="B599" s="65"/>
      <c r="C599" s="65"/>
      <c r="D599" s="65"/>
      <c r="E599" s="66"/>
      <c r="F599" s="81"/>
      <c r="G599" s="82" t="s">
        <v>95</v>
      </c>
      <c r="H599" s="83"/>
      <c r="I599" s="83">
        <v>370</v>
      </c>
      <c r="J599" s="83"/>
      <c r="K599" s="83"/>
      <c r="L599" s="83"/>
    </row>
    <row r="600" spans="2:12" x14ac:dyDescent="0.25">
      <c r="B600" s="65"/>
      <c r="C600" s="65"/>
      <c r="D600" s="65"/>
      <c r="E600" s="66"/>
      <c r="F600" s="81"/>
      <c r="G600" s="82" t="s">
        <v>96</v>
      </c>
      <c r="H600" s="83"/>
      <c r="I600" s="83"/>
      <c r="J600" s="83"/>
      <c r="K600" s="83"/>
      <c r="L600" s="83"/>
    </row>
    <row r="601" spans="2:12" x14ac:dyDescent="0.25">
      <c r="B601" s="65"/>
      <c r="C601" s="65"/>
      <c r="D601" s="65"/>
      <c r="E601" s="66"/>
      <c r="F601" s="81"/>
      <c r="G601" s="82" t="s">
        <v>97</v>
      </c>
      <c r="H601" s="83">
        <v>3168.48</v>
      </c>
      <c r="I601" s="83">
        <v>1500</v>
      </c>
      <c r="J601" s="83">
        <v>1500</v>
      </c>
      <c r="K601" s="83">
        <v>1500</v>
      </c>
      <c r="L601" s="83">
        <v>1500</v>
      </c>
    </row>
    <row r="602" spans="2:12" x14ac:dyDescent="0.25">
      <c r="B602" s="65"/>
      <c r="C602" s="65"/>
      <c r="D602" s="65"/>
      <c r="E602" s="66"/>
      <c r="F602" s="81"/>
      <c r="G602" s="82" t="s">
        <v>98</v>
      </c>
      <c r="H602" s="83"/>
      <c r="I602" s="83"/>
      <c r="J602" s="83"/>
      <c r="K602" s="83"/>
      <c r="L602" s="83"/>
    </row>
    <row r="603" spans="2:12" x14ac:dyDescent="0.25">
      <c r="B603" s="65"/>
      <c r="C603" s="65"/>
      <c r="D603" s="65"/>
      <c r="E603" s="66"/>
      <c r="F603" s="81"/>
      <c r="G603" s="82" t="s">
        <v>99</v>
      </c>
      <c r="H603" s="83"/>
      <c r="I603" s="83"/>
      <c r="J603" s="83"/>
      <c r="K603" s="83"/>
      <c r="L603" s="83"/>
    </row>
    <row r="604" spans="2:12" x14ac:dyDescent="0.25">
      <c r="B604" s="65"/>
      <c r="C604" s="65"/>
      <c r="D604" s="65"/>
      <c r="E604" s="66"/>
      <c r="F604" s="81"/>
      <c r="G604" s="82" t="s">
        <v>100</v>
      </c>
      <c r="H604" s="83"/>
      <c r="I604" s="83">
        <v>6500</v>
      </c>
      <c r="J604" s="83">
        <v>6500</v>
      </c>
      <c r="K604" s="83">
        <v>6500</v>
      </c>
      <c r="L604" s="83">
        <v>6500</v>
      </c>
    </row>
    <row r="605" spans="2:12" x14ac:dyDescent="0.25">
      <c r="B605" s="65"/>
      <c r="C605" s="65"/>
      <c r="D605" s="65"/>
      <c r="E605" s="66"/>
      <c r="F605" s="81"/>
      <c r="G605" s="82" t="s">
        <v>101</v>
      </c>
      <c r="H605" s="83"/>
      <c r="I605" s="83"/>
      <c r="J605" s="83"/>
      <c r="K605" s="83"/>
      <c r="L605" s="83"/>
    </row>
    <row r="606" spans="2:12" x14ac:dyDescent="0.25">
      <c r="B606" s="65"/>
      <c r="C606" s="65"/>
      <c r="D606" s="65"/>
      <c r="E606" s="66"/>
      <c r="F606" s="81"/>
      <c r="G606" s="82" t="s">
        <v>102</v>
      </c>
      <c r="H606" s="83"/>
      <c r="I606" s="83"/>
      <c r="J606" s="83"/>
      <c r="K606" s="83"/>
      <c r="L606" s="83"/>
    </row>
    <row r="607" spans="2:12" x14ac:dyDescent="0.25">
      <c r="B607" s="65"/>
      <c r="C607" s="65"/>
      <c r="D607" s="65"/>
      <c r="E607" s="66"/>
      <c r="F607" s="81"/>
      <c r="G607" s="82" t="s">
        <v>103</v>
      </c>
      <c r="H607" s="83"/>
      <c r="I607" s="83"/>
      <c r="J607" s="83"/>
      <c r="K607" s="83"/>
      <c r="L607" s="83"/>
    </row>
    <row r="608" spans="2:12" ht="25.5" x14ac:dyDescent="0.25">
      <c r="B608" s="65"/>
      <c r="C608" s="65"/>
      <c r="D608" s="65"/>
      <c r="E608" s="66"/>
      <c r="F608" s="81"/>
      <c r="G608" s="82" t="s">
        <v>104</v>
      </c>
      <c r="H608" s="83"/>
      <c r="I608" s="83"/>
      <c r="J608" s="83"/>
      <c r="K608" s="83"/>
      <c r="L608" s="83"/>
    </row>
    <row r="609" spans="2:15" ht="25.5" x14ac:dyDescent="0.25">
      <c r="B609" s="65"/>
      <c r="C609" s="65"/>
      <c r="D609" s="65"/>
      <c r="E609" s="66"/>
      <c r="F609" s="81"/>
      <c r="G609" s="82" t="s">
        <v>105</v>
      </c>
      <c r="H609" s="83"/>
      <c r="I609" s="83"/>
      <c r="J609" s="83"/>
      <c r="K609" s="83"/>
      <c r="L609" s="83"/>
    </row>
    <row r="610" spans="2:15" x14ac:dyDescent="0.25">
      <c r="B610" s="65"/>
      <c r="C610" s="65"/>
      <c r="D610" s="65"/>
      <c r="E610" s="66"/>
      <c r="F610" s="81"/>
      <c r="G610" s="82" t="s">
        <v>106</v>
      </c>
      <c r="H610" s="83"/>
      <c r="I610" s="83"/>
      <c r="J610" s="83"/>
      <c r="K610" s="83"/>
      <c r="L610" s="83"/>
    </row>
    <row r="611" spans="2:15" x14ac:dyDescent="0.25">
      <c r="B611" s="65"/>
      <c r="C611" s="65"/>
      <c r="D611" s="65"/>
      <c r="E611" s="66"/>
      <c r="F611" s="81"/>
      <c r="G611" s="82" t="s">
        <v>107</v>
      </c>
      <c r="H611" s="83"/>
      <c r="I611" s="83"/>
      <c r="J611" s="83"/>
      <c r="K611" s="83"/>
      <c r="L611" s="83"/>
    </row>
    <row r="612" spans="2:15" x14ac:dyDescent="0.25">
      <c r="B612" s="65"/>
      <c r="C612" s="65"/>
      <c r="D612" s="65"/>
      <c r="E612" s="66"/>
      <c r="F612" s="81"/>
      <c r="G612" s="82" t="s">
        <v>108</v>
      </c>
      <c r="H612" s="83"/>
      <c r="I612" s="83"/>
      <c r="J612" s="83"/>
      <c r="K612" s="83"/>
      <c r="L612" s="83"/>
    </row>
    <row r="613" spans="2:15" x14ac:dyDescent="0.25">
      <c r="B613" s="65"/>
      <c r="C613" s="65"/>
      <c r="D613" s="65"/>
      <c r="E613" s="66"/>
      <c r="F613" s="81"/>
      <c r="G613" s="82" t="s">
        <v>109</v>
      </c>
      <c r="H613" s="83"/>
      <c r="I613" s="83"/>
      <c r="J613" s="83"/>
      <c r="K613" s="83"/>
      <c r="L613" s="83"/>
    </row>
    <row r="614" spans="2:15" x14ac:dyDescent="0.25">
      <c r="B614" s="65"/>
      <c r="C614" s="65"/>
      <c r="D614" s="65"/>
      <c r="E614" s="66"/>
      <c r="F614" s="81"/>
      <c r="G614" s="82" t="s">
        <v>110</v>
      </c>
      <c r="H614" s="83">
        <v>4083.33</v>
      </c>
      <c r="I614" s="83">
        <v>4800</v>
      </c>
      <c r="J614" s="83">
        <v>6000</v>
      </c>
      <c r="K614" s="83">
        <v>6000</v>
      </c>
      <c r="L614" s="83">
        <v>6000</v>
      </c>
    </row>
    <row r="615" spans="2:15" x14ac:dyDescent="0.25">
      <c r="B615" s="65"/>
      <c r="C615" s="65"/>
      <c r="D615" s="65"/>
      <c r="E615" s="66"/>
      <c r="F615" s="81"/>
      <c r="G615" s="82" t="s">
        <v>111</v>
      </c>
      <c r="H615" s="83"/>
      <c r="I615" s="83">
        <v>80.099999999999994</v>
      </c>
      <c r="J615" s="83">
        <v>59.4</v>
      </c>
      <c r="K615" s="83">
        <v>59.4</v>
      </c>
      <c r="L615" s="83">
        <v>59.4</v>
      </c>
    </row>
    <row r="616" spans="2:15" x14ac:dyDescent="0.25">
      <c r="B616" s="65"/>
      <c r="C616" s="65"/>
      <c r="D616" s="65"/>
      <c r="E616" s="66"/>
      <c r="F616" s="81"/>
      <c r="G616" s="82" t="s">
        <v>112</v>
      </c>
      <c r="H616" s="83"/>
      <c r="I616" s="83"/>
      <c r="J616" s="83"/>
      <c r="K616" s="83"/>
      <c r="L616" s="83"/>
    </row>
    <row r="617" spans="2:15" x14ac:dyDescent="0.25">
      <c r="B617" s="65"/>
      <c r="C617" s="65"/>
      <c r="D617" s="65"/>
      <c r="E617" s="66"/>
      <c r="F617" s="81"/>
      <c r="G617" s="82" t="s">
        <v>113</v>
      </c>
      <c r="H617" s="83"/>
      <c r="I617" s="83"/>
      <c r="J617" s="83"/>
      <c r="K617" s="83"/>
      <c r="L617" s="83"/>
    </row>
    <row r="618" spans="2:15" x14ac:dyDescent="0.25">
      <c r="B618" s="65"/>
      <c r="C618" s="65"/>
      <c r="D618" s="65"/>
      <c r="E618" s="66"/>
      <c r="F618" s="81"/>
      <c r="G618" s="82" t="s">
        <v>114</v>
      </c>
      <c r="H618" s="83"/>
      <c r="I618" s="83"/>
      <c r="J618" s="83"/>
      <c r="K618" s="83"/>
      <c r="L618" s="83"/>
    </row>
    <row r="619" spans="2:15" x14ac:dyDescent="0.25">
      <c r="B619" s="65"/>
      <c r="C619" s="65"/>
      <c r="D619" s="65"/>
      <c r="E619" s="66"/>
      <c r="F619" s="81"/>
      <c r="G619" s="82" t="s">
        <v>115</v>
      </c>
      <c r="H619" s="83"/>
      <c r="I619" s="83"/>
      <c r="J619" s="83"/>
      <c r="K619" s="83"/>
      <c r="L619" s="83"/>
    </row>
    <row r="620" spans="2:15" x14ac:dyDescent="0.25">
      <c r="B620" s="65"/>
      <c r="C620" s="65"/>
      <c r="D620" s="65"/>
      <c r="E620" s="66"/>
      <c r="F620" s="81"/>
      <c r="G620" s="82" t="s">
        <v>116</v>
      </c>
      <c r="H620" s="83"/>
      <c r="I620" s="83"/>
      <c r="J620" s="83"/>
      <c r="K620" s="83"/>
      <c r="L620" s="83"/>
    </row>
    <row r="621" spans="2:15" x14ac:dyDescent="0.25">
      <c r="B621" s="65"/>
      <c r="C621" s="65"/>
      <c r="D621" s="65"/>
      <c r="E621" s="66"/>
      <c r="F621" s="81"/>
      <c r="G621" s="80" t="s">
        <v>117</v>
      </c>
      <c r="H621" s="83"/>
      <c r="I621" s="83"/>
      <c r="J621" s="83"/>
      <c r="K621" s="83"/>
      <c r="L621" s="83"/>
    </row>
    <row r="622" spans="2:15" s="70" customFormat="1" ht="51" x14ac:dyDescent="0.25">
      <c r="B622" s="71"/>
      <c r="C622" s="71"/>
      <c r="D622" s="71"/>
      <c r="E622" s="72"/>
      <c r="F622" s="77" t="s">
        <v>157</v>
      </c>
      <c r="G622" s="78" t="s">
        <v>158</v>
      </c>
      <c r="H622" s="79">
        <f>+H624</f>
        <v>390069.88500000001</v>
      </c>
      <c r="I622" s="79">
        <f t="shared" ref="I622:L622" si="37">+I624</f>
        <v>409956.5</v>
      </c>
      <c r="J622" s="79">
        <f t="shared" si="37"/>
        <v>429238.99199999997</v>
      </c>
      <c r="K622" s="79">
        <f t="shared" si="37"/>
        <v>434447.19199999998</v>
      </c>
      <c r="L622" s="79">
        <f t="shared" si="37"/>
        <v>439039.19199999998</v>
      </c>
      <c r="M622" s="201">
        <f>+J622-I622</f>
        <v>19282.491999999969</v>
      </c>
      <c r="N622" s="201">
        <f>+K622-I622</f>
        <v>24490.691999999981</v>
      </c>
      <c r="O622" s="201">
        <f>+L622-I622</f>
        <v>29082.691999999981</v>
      </c>
    </row>
    <row r="623" spans="2:15" x14ac:dyDescent="0.25">
      <c r="B623" s="65"/>
      <c r="C623" s="65"/>
      <c r="D623" s="65"/>
      <c r="E623" s="66"/>
      <c r="F623" s="81"/>
      <c r="G623" s="82" t="s">
        <v>199</v>
      </c>
      <c r="H623" s="83"/>
      <c r="I623" s="83"/>
      <c r="J623" s="83"/>
      <c r="K623" s="83"/>
      <c r="L623" s="83"/>
    </row>
    <row r="624" spans="2:15" s="70" customFormat="1" x14ac:dyDescent="0.25">
      <c r="B624" s="71"/>
      <c r="C624" s="71"/>
      <c r="D624" s="71"/>
      <c r="E624" s="72"/>
      <c r="F624" s="77"/>
      <c r="G624" s="78" t="s">
        <v>76</v>
      </c>
      <c r="H624" s="79">
        <f>SUM(H626:H655)</f>
        <v>390069.88500000001</v>
      </c>
      <c r="I624" s="79">
        <f t="shared" ref="I624:L624" si="38">SUM(I626:I655)</f>
        <v>409956.5</v>
      </c>
      <c r="J624" s="79">
        <f t="shared" si="38"/>
        <v>429238.99199999997</v>
      </c>
      <c r="K624" s="79">
        <f t="shared" si="38"/>
        <v>434447.19199999998</v>
      </c>
      <c r="L624" s="79">
        <f t="shared" si="38"/>
        <v>439039.19199999998</v>
      </c>
      <c r="M624" s="200"/>
      <c r="N624" s="200"/>
      <c r="O624" s="200"/>
    </row>
    <row r="625" spans="2:12" ht="31.5" customHeight="1" x14ac:dyDescent="0.25">
      <c r="B625" s="65"/>
      <c r="C625" s="65"/>
      <c r="D625" s="65"/>
      <c r="E625" s="66"/>
      <c r="F625" s="81"/>
      <c r="G625" s="82" t="s">
        <v>200</v>
      </c>
      <c r="H625" s="83"/>
      <c r="I625" s="83"/>
      <c r="J625" s="83"/>
      <c r="K625" s="83"/>
      <c r="L625" s="83"/>
    </row>
    <row r="626" spans="2:12" ht="25.5" x14ac:dyDescent="0.25">
      <c r="B626" s="65"/>
      <c r="C626" s="65"/>
      <c r="D626" s="65"/>
      <c r="E626" s="66"/>
      <c r="F626" s="81"/>
      <c r="G626" s="82" t="s">
        <v>88</v>
      </c>
      <c r="H626" s="83">
        <v>364011.69099999999</v>
      </c>
      <c r="I626" s="83">
        <v>368067.3</v>
      </c>
      <c r="J626" s="83">
        <v>389363.9</v>
      </c>
      <c r="K626" s="83">
        <v>394224.2</v>
      </c>
      <c r="L626" s="83">
        <v>398551.4</v>
      </c>
    </row>
    <row r="627" spans="2:12" ht="25.5" x14ac:dyDescent="0.25">
      <c r="B627" s="65"/>
      <c r="C627" s="65"/>
      <c r="D627" s="65"/>
      <c r="E627" s="66"/>
      <c r="F627" s="81"/>
      <c r="G627" s="82" t="s">
        <v>89</v>
      </c>
      <c r="H627" s="83">
        <v>14698.8</v>
      </c>
      <c r="I627" s="83">
        <v>14339.2</v>
      </c>
      <c r="J627" s="83">
        <v>15281</v>
      </c>
      <c r="K627" s="83">
        <v>15452.6</v>
      </c>
      <c r="L627" s="83">
        <v>15500</v>
      </c>
    </row>
    <row r="628" spans="2:12" ht="25.5" x14ac:dyDescent="0.25">
      <c r="B628" s="65"/>
      <c r="C628" s="65"/>
      <c r="D628" s="65"/>
      <c r="E628" s="66"/>
      <c r="F628" s="81"/>
      <c r="G628" s="82" t="s">
        <v>90</v>
      </c>
      <c r="H628" s="83">
        <v>3839.9</v>
      </c>
      <c r="I628" s="83">
        <v>7792.3</v>
      </c>
      <c r="J628" s="83">
        <v>7503.1</v>
      </c>
      <c r="K628" s="83">
        <v>7679.4</v>
      </c>
      <c r="L628" s="83">
        <v>7896.8</v>
      </c>
    </row>
    <row r="629" spans="2:12" x14ac:dyDescent="0.25">
      <c r="B629" s="65"/>
      <c r="C629" s="65"/>
      <c r="D629" s="65"/>
      <c r="E629" s="66"/>
      <c r="F629" s="81"/>
      <c r="G629" s="82" t="s">
        <v>91</v>
      </c>
      <c r="H629" s="83">
        <v>1613.43</v>
      </c>
      <c r="I629" s="83"/>
      <c r="J629" s="83"/>
      <c r="K629" s="83"/>
      <c r="L629" s="83"/>
    </row>
    <row r="630" spans="2:12" x14ac:dyDescent="0.25">
      <c r="B630" s="65"/>
      <c r="C630" s="65"/>
      <c r="D630" s="65"/>
      <c r="E630" s="66"/>
      <c r="F630" s="81"/>
      <c r="G630" s="82" t="s">
        <v>92</v>
      </c>
      <c r="H630" s="83">
        <v>228.79300000000001</v>
      </c>
      <c r="I630" s="83"/>
      <c r="J630" s="83"/>
      <c r="K630" s="83"/>
      <c r="L630" s="83"/>
    </row>
    <row r="631" spans="2:12" x14ac:dyDescent="0.25">
      <c r="B631" s="65"/>
      <c r="C631" s="65"/>
      <c r="D631" s="65"/>
      <c r="E631" s="66"/>
      <c r="F631" s="81"/>
      <c r="G631" s="82" t="s">
        <v>93</v>
      </c>
      <c r="H631" s="83">
        <v>4764</v>
      </c>
      <c r="I631" s="83">
        <v>13909.5</v>
      </c>
      <c r="J631" s="83">
        <v>13654.8</v>
      </c>
      <c r="K631" s="83">
        <v>13654.8</v>
      </c>
      <c r="L631" s="83">
        <v>13654.8</v>
      </c>
    </row>
    <row r="632" spans="2:12" x14ac:dyDescent="0.25">
      <c r="B632" s="65"/>
      <c r="C632" s="65"/>
      <c r="D632" s="65"/>
      <c r="E632" s="66"/>
      <c r="F632" s="81"/>
      <c r="G632" s="82" t="s">
        <v>94</v>
      </c>
      <c r="H632" s="83"/>
      <c r="I632" s="83"/>
      <c r="J632" s="83"/>
      <c r="K632" s="83"/>
      <c r="L632" s="83"/>
    </row>
    <row r="633" spans="2:12" x14ac:dyDescent="0.25">
      <c r="B633" s="65"/>
      <c r="C633" s="65"/>
      <c r="D633" s="65"/>
      <c r="E633" s="66"/>
      <c r="F633" s="81"/>
      <c r="G633" s="82" t="s">
        <v>95</v>
      </c>
      <c r="H633" s="83"/>
      <c r="I633" s="83"/>
      <c r="J633" s="83"/>
      <c r="K633" s="83"/>
      <c r="L633" s="83"/>
    </row>
    <row r="634" spans="2:12" x14ac:dyDescent="0.25">
      <c r="B634" s="65"/>
      <c r="C634" s="65"/>
      <c r="D634" s="65"/>
      <c r="E634" s="66"/>
      <c r="F634" s="81"/>
      <c r="G634" s="82" t="s">
        <v>96</v>
      </c>
      <c r="H634" s="83"/>
      <c r="I634" s="83"/>
      <c r="J634" s="83"/>
      <c r="K634" s="83"/>
      <c r="L634" s="83"/>
    </row>
    <row r="635" spans="2:12" x14ac:dyDescent="0.25">
      <c r="B635" s="65"/>
      <c r="C635" s="65"/>
      <c r="D635" s="65"/>
      <c r="E635" s="66"/>
      <c r="F635" s="81"/>
      <c r="G635" s="82" t="s">
        <v>97</v>
      </c>
      <c r="H635" s="83">
        <v>70.97</v>
      </c>
      <c r="I635" s="83">
        <v>1750</v>
      </c>
      <c r="J635" s="83">
        <v>1750</v>
      </c>
      <c r="K635" s="83">
        <v>1750</v>
      </c>
      <c r="L635" s="83">
        <v>1750</v>
      </c>
    </row>
    <row r="636" spans="2:12" x14ac:dyDescent="0.25">
      <c r="B636" s="65"/>
      <c r="C636" s="65"/>
      <c r="D636" s="65"/>
      <c r="E636" s="66"/>
      <c r="F636" s="81"/>
      <c r="G636" s="82" t="s">
        <v>98</v>
      </c>
      <c r="H636" s="83"/>
      <c r="I636" s="83"/>
      <c r="J636" s="83"/>
      <c r="K636" s="83"/>
      <c r="L636" s="83"/>
    </row>
    <row r="637" spans="2:12" x14ac:dyDescent="0.25">
      <c r="B637" s="65"/>
      <c r="C637" s="65"/>
      <c r="D637" s="65"/>
      <c r="E637" s="66"/>
      <c r="F637" s="81"/>
      <c r="G637" s="82" t="s">
        <v>99</v>
      </c>
      <c r="H637" s="83"/>
      <c r="I637" s="83"/>
      <c r="J637" s="83"/>
      <c r="K637" s="83"/>
      <c r="L637" s="83"/>
    </row>
    <row r="638" spans="2:12" x14ac:dyDescent="0.25">
      <c r="B638" s="65"/>
      <c r="C638" s="65"/>
      <c r="D638" s="65"/>
      <c r="E638" s="66"/>
      <c r="F638" s="81"/>
      <c r="G638" s="82" t="s">
        <v>100</v>
      </c>
      <c r="H638" s="83"/>
      <c r="I638" s="83"/>
      <c r="J638" s="83"/>
      <c r="K638" s="83"/>
      <c r="L638" s="83"/>
    </row>
    <row r="639" spans="2:12" x14ac:dyDescent="0.25">
      <c r="B639" s="65"/>
      <c r="C639" s="65"/>
      <c r="D639" s="65"/>
      <c r="E639" s="66"/>
      <c r="F639" s="81"/>
      <c r="G639" s="82" t="s">
        <v>101</v>
      </c>
      <c r="H639" s="83"/>
      <c r="I639" s="83"/>
      <c r="J639" s="83"/>
      <c r="K639" s="83"/>
      <c r="L639" s="83"/>
    </row>
    <row r="640" spans="2:12" x14ac:dyDescent="0.25">
      <c r="B640" s="65"/>
      <c r="C640" s="65"/>
      <c r="D640" s="65"/>
      <c r="E640" s="66"/>
      <c r="F640" s="81"/>
      <c r="G640" s="82" t="s">
        <v>102</v>
      </c>
      <c r="H640" s="83"/>
      <c r="I640" s="83"/>
      <c r="J640" s="83"/>
      <c r="K640" s="83"/>
      <c r="L640" s="83"/>
    </row>
    <row r="641" spans="2:15" x14ac:dyDescent="0.25">
      <c r="B641" s="65"/>
      <c r="C641" s="65"/>
      <c r="D641" s="65"/>
      <c r="E641" s="66"/>
      <c r="F641" s="81"/>
      <c r="G641" s="82" t="s">
        <v>103</v>
      </c>
      <c r="H641" s="83"/>
      <c r="I641" s="83"/>
      <c r="J641" s="79"/>
      <c r="K641" s="83"/>
      <c r="L641" s="83"/>
    </row>
    <row r="642" spans="2:15" ht="25.5" x14ac:dyDescent="0.25">
      <c r="B642" s="65"/>
      <c r="C642" s="65"/>
      <c r="D642" s="65"/>
      <c r="E642" s="66"/>
      <c r="F642" s="81"/>
      <c r="G642" s="82" t="s">
        <v>104</v>
      </c>
      <c r="H642" s="83"/>
      <c r="I642" s="83"/>
      <c r="J642" s="83"/>
      <c r="K642" s="83"/>
      <c r="L642" s="83"/>
    </row>
    <row r="643" spans="2:15" ht="25.5" x14ac:dyDescent="0.25">
      <c r="B643" s="65"/>
      <c r="C643" s="65"/>
      <c r="D643" s="65"/>
      <c r="E643" s="66"/>
      <c r="F643" s="81"/>
      <c r="G643" s="82" t="s">
        <v>105</v>
      </c>
      <c r="H643" s="83"/>
      <c r="I643" s="83"/>
      <c r="J643" s="83"/>
      <c r="K643" s="83"/>
      <c r="L643" s="83"/>
    </row>
    <row r="644" spans="2:15" x14ac:dyDescent="0.25">
      <c r="B644" s="65"/>
      <c r="C644" s="65"/>
      <c r="D644" s="65"/>
      <c r="E644" s="66"/>
      <c r="F644" s="81"/>
      <c r="G644" s="82" t="s">
        <v>106</v>
      </c>
      <c r="H644" s="83"/>
      <c r="I644" s="83"/>
      <c r="J644" s="83"/>
      <c r="K644" s="83"/>
      <c r="L644" s="83"/>
    </row>
    <row r="645" spans="2:15" x14ac:dyDescent="0.25">
      <c r="B645" s="65"/>
      <c r="C645" s="65"/>
      <c r="D645" s="65"/>
      <c r="E645" s="66"/>
      <c r="F645" s="81"/>
      <c r="G645" s="82" t="s">
        <v>107</v>
      </c>
      <c r="H645" s="83"/>
      <c r="I645" s="83"/>
      <c r="J645" s="83"/>
      <c r="K645" s="83"/>
      <c r="L645" s="83"/>
    </row>
    <row r="646" spans="2:15" x14ac:dyDescent="0.25">
      <c r="B646" s="65"/>
      <c r="C646" s="65"/>
      <c r="D646" s="65"/>
      <c r="E646" s="66"/>
      <c r="F646" s="81"/>
      <c r="G646" s="82" t="s">
        <v>108</v>
      </c>
      <c r="H646" s="83"/>
      <c r="I646" s="83"/>
      <c r="J646" s="83"/>
      <c r="K646" s="83"/>
      <c r="L646" s="83"/>
    </row>
    <row r="647" spans="2:15" x14ac:dyDescent="0.25">
      <c r="B647" s="65"/>
      <c r="C647" s="65"/>
      <c r="D647" s="65"/>
      <c r="E647" s="66"/>
      <c r="F647" s="81"/>
      <c r="G647" s="82" t="s">
        <v>109</v>
      </c>
      <c r="H647" s="83"/>
      <c r="I647" s="83"/>
      <c r="J647" s="83"/>
      <c r="K647" s="83"/>
      <c r="L647" s="83"/>
    </row>
    <row r="648" spans="2:15" x14ac:dyDescent="0.25">
      <c r="B648" s="65"/>
      <c r="C648" s="65"/>
      <c r="D648" s="65"/>
      <c r="E648" s="66"/>
      <c r="F648" s="81"/>
      <c r="G648" s="82" t="s">
        <v>110</v>
      </c>
      <c r="H648" s="83">
        <v>780.64499999999998</v>
      </c>
      <c r="I648" s="83">
        <v>3600</v>
      </c>
      <c r="J648" s="83">
        <v>1200</v>
      </c>
      <c r="K648" s="83">
        <v>1200</v>
      </c>
      <c r="L648" s="83">
        <v>1200</v>
      </c>
    </row>
    <row r="649" spans="2:15" x14ac:dyDescent="0.25">
      <c r="B649" s="65"/>
      <c r="C649" s="65"/>
      <c r="D649" s="65"/>
      <c r="E649" s="66"/>
      <c r="F649" s="81"/>
      <c r="G649" s="82" t="s">
        <v>111</v>
      </c>
      <c r="H649" s="83">
        <v>61.655999999999999</v>
      </c>
      <c r="I649" s="83">
        <v>498.2</v>
      </c>
      <c r="J649" s="83">
        <v>486.19200000000001</v>
      </c>
      <c r="K649" s="83">
        <v>486.19200000000001</v>
      </c>
      <c r="L649" s="83">
        <v>486.19200000000001</v>
      </c>
    </row>
    <row r="650" spans="2:15" x14ac:dyDescent="0.25">
      <c r="B650" s="65"/>
      <c r="C650" s="65"/>
      <c r="D650" s="65"/>
      <c r="E650" s="66"/>
      <c r="F650" s="81"/>
      <c r="G650" s="82" t="s">
        <v>112</v>
      </c>
      <c r="H650" s="83"/>
      <c r="I650" s="83"/>
      <c r="J650" s="83"/>
      <c r="K650" s="83"/>
      <c r="L650" s="83"/>
    </row>
    <row r="651" spans="2:15" x14ac:dyDescent="0.25">
      <c r="B651" s="65"/>
      <c r="C651" s="65"/>
      <c r="D651" s="65"/>
      <c r="E651" s="66"/>
      <c r="F651" s="81"/>
      <c r="G651" s="82" t="s">
        <v>113</v>
      </c>
      <c r="H651" s="83"/>
      <c r="I651" s="83"/>
      <c r="J651" s="83"/>
      <c r="K651" s="83"/>
      <c r="L651" s="83"/>
    </row>
    <row r="652" spans="2:15" x14ac:dyDescent="0.25">
      <c r="B652" s="65"/>
      <c r="C652" s="65"/>
      <c r="D652" s="65"/>
      <c r="E652" s="66"/>
      <c r="F652" s="81"/>
      <c r="G652" s="82" t="s">
        <v>114</v>
      </c>
      <c r="H652" s="83"/>
      <c r="I652" s="83"/>
      <c r="J652" s="83"/>
      <c r="K652" s="83"/>
      <c r="L652" s="83"/>
    </row>
    <row r="653" spans="2:15" x14ac:dyDescent="0.25">
      <c r="B653" s="65"/>
      <c r="C653" s="65"/>
      <c r="D653" s="65"/>
      <c r="E653" s="66"/>
      <c r="F653" s="81"/>
      <c r="G653" s="82" t="s">
        <v>115</v>
      </c>
      <c r="H653" s="83"/>
      <c r="I653" s="83"/>
      <c r="J653" s="83"/>
      <c r="K653" s="83"/>
      <c r="L653" s="83"/>
    </row>
    <row r="654" spans="2:15" x14ac:dyDescent="0.25">
      <c r="B654" s="65"/>
      <c r="C654" s="65"/>
      <c r="D654" s="65"/>
      <c r="E654" s="66"/>
      <c r="F654" s="81"/>
      <c r="G654" s="82" t="s">
        <v>116</v>
      </c>
      <c r="H654" s="83"/>
      <c r="I654" s="83"/>
      <c r="J654" s="83"/>
      <c r="K654" s="83"/>
      <c r="L654" s="83"/>
    </row>
    <row r="655" spans="2:15" x14ac:dyDescent="0.25">
      <c r="B655" s="65"/>
      <c r="C655" s="65"/>
      <c r="D655" s="65"/>
      <c r="E655" s="66"/>
      <c r="F655" s="81"/>
      <c r="G655" s="80" t="s">
        <v>117</v>
      </c>
      <c r="H655" s="83"/>
      <c r="I655" s="83"/>
      <c r="J655" s="83"/>
      <c r="K655" s="83"/>
      <c r="L655" s="83"/>
    </row>
    <row r="656" spans="2:15" s="70" customFormat="1" ht="51" x14ac:dyDescent="0.25">
      <c r="B656" s="71"/>
      <c r="C656" s="71"/>
      <c r="D656" s="71"/>
      <c r="E656" s="72"/>
      <c r="F656" s="77">
        <v>11021</v>
      </c>
      <c r="G656" s="78" t="s">
        <v>50</v>
      </c>
      <c r="H656" s="79">
        <f>+H658</f>
        <v>827.4</v>
      </c>
      <c r="I656" s="79">
        <f t="shared" ref="I656:L656" si="39">+I658</f>
        <v>5910</v>
      </c>
      <c r="J656" s="79">
        <f t="shared" si="39"/>
        <v>5910</v>
      </c>
      <c r="K656" s="79">
        <f t="shared" si="39"/>
        <v>5910</v>
      </c>
      <c r="L656" s="79">
        <f t="shared" si="39"/>
        <v>5910</v>
      </c>
      <c r="M656" s="201">
        <f>+J656-I656</f>
        <v>0</v>
      </c>
      <c r="N656" s="201">
        <f>+K656-I656</f>
        <v>0</v>
      </c>
      <c r="O656" s="201">
        <f>+L656-I656</f>
        <v>0</v>
      </c>
    </row>
    <row r="657" spans="2:15" x14ac:dyDescent="0.25">
      <c r="B657" s="65"/>
      <c r="C657" s="65"/>
      <c r="D657" s="65"/>
      <c r="E657" s="66"/>
      <c r="F657" s="81"/>
      <c r="G657" s="82" t="s">
        <v>199</v>
      </c>
      <c r="H657" s="83"/>
      <c r="I657" s="83"/>
      <c r="J657" s="83"/>
      <c r="K657" s="83"/>
      <c r="L657" s="83"/>
    </row>
    <row r="658" spans="2:15" s="70" customFormat="1" x14ac:dyDescent="0.25">
      <c r="B658" s="71"/>
      <c r="C658" s="71"/>
      <c r="D658" s="71"/>
      <c r="E658" s="72"/>
      <c r="F658" s="77"/>
      <c r="G658" s="78" t="s">
        <v>76</v>
      </c>
      <c r="H658" s="79">
        <f>SUM(H660:H689)</f>
        <v>827.4</v>
      </c>
      <c r="I658" s="79">
        <f t="shared" ref="I658:L658" si="40">SUM(I660:I689)</f>
        <v>5910</v>
      </c>
      <c r="J658" s="79">
        <f t="shared" si="40"/>
        <v>5910</v>
      </c>
      <c r="K658" s="79">
        <f t="shared" si="40"/>
        <v>5910</v>
      </c>
      <c r="L658" s="79">
        <f t="shared" si="40"/>
        <v>5910</v>
      </c>
      <c r="M658" s="200"/>
      <c r="N658" s="200"/>
      <c r="O658" s="200"/>
    </row>
    <row r="659" spans="2:15" ht="31.5" customHeight="1" x14ac:dyDescent="0.25">
      <c r="B659" s="65"/>
      <c r="C659" s="65"/>
      <c r="D659" s="65"/>
      <c r="E659" s="66"/>
      <c r="F659" s="81"/>
      <c r="G659" s="82" t="s">
        <v>200</v>
      </c>
      <c r="H659" s="83"/>
      <c r="I659" s="83"/>
      <c r="J659" s="83"/>
      <c r="K659" s="83"/>
      <c r="L659" s="83"/>
    </row>
    <row r="660" spans="2:15" ht="25.5" x14ac:dyDescent="0.25">
      <c r="B660" s="65"/>
      <c r="C660" s="65"/>
      <c r="D660" s="65"/>
      <c r="E660" s="66"/>
      <c r="F660" s="81"/>
      <c r="G660" s="82" t="s">
        <v>88</v>
      </c>
      <c r="H660" s="83"/>
      <c r="I660" s="83"/>
      <c r="J660" s="83"/>
      <c r="K660" s="83"/>
      <c r="L660" s="83"/>
    </row>
    <row r="661" spans="2:15" ht="25.5" x14ac:dyDescent="0.25">
      <c r="B661" s="65"/>
      <c r="C661" s="65"/>
      <c r="D661" s="65"/>
      <c r="E661" s="66"/>
      <c r="F661" s="81"/>
      <c r="G661" s="82" t="s">
        <v>89</v>
      </c>
      <c r="H661" s="83"/>
      <c r="I661" s="83"/>
      <c r="J661" s="83"/>
      <c r="K661" s="83"/>
      <c r="L661" s="83"/>
    </row>
    <row r="662" spans="2:15" ht="25.5" x14ac:dyDescent="0.25">
      <c r="B662" s="65"/>
      <c r="C662" s="65"/>
      <c r="D662" s="65"/>
      <c r="E662" s="66"/>
      <c r="F662" s="81"/>
      <c r="G662" s="82" t="s">
        <v>90</v>
      </c>
      <c r="H662" s="83"/>
      <c r="I662" s="83"/>
      <c r="J662" s="83"/>
      <c r="K662" s="83"/>
      <c r="L662" s="83"/>
    </row>
    <row r="663" spans="2:15" x14ac:dyDescent="0.25">
      <c r="B663" s="65"/>
      <c r="C663" s="65"/>
      <c r="D663" s="65"/>
      <c r="E663" s="66"/>
      <c r="F663" s="81"/>
      <c r="G663" s="82" t="s">
        <v>91</v>
      </c>
      <c r="H663" s="83"/>
      <c r="I663" s="83"/>
      <c r="J663" s="83"/>
      <c r="K663" s="83"/>
      <c r="L663" s="83"/>
    </row>
    <row r="664" spans="2:15" x14ac:dyDescent="0.25">
      <c r="B664" s="65"/>
      <c r="C664" s="65"/>
      <c r="D664" s="65"/>
      <c r="E664" s="66"/>
      <c r="F664" s="81"/>
      <c r="G664" s="82" t="s">
        <v>92</v>
      </c>
      <c r="H664" s="83"/>
      <c r="I664" s="83"/>
      <c r="J664" s="83"/>
      <c r="K664" s="83"/>
      <c r="L664" s="83"/>
    </row>
    <row r="665" spans="2:15" x14ac:dyDescent="0.25">
      <c r="B665" s="65"/>
      <c r="C665" s="65"/>
      <c r="D665" s="65"/>
      <c r="E665" s="66"/>
      <c r="F665" s="81"/>
      <c r="G665" s="82" t="s">
        <v>93</v>
      </c>
      <c r="H665" s="83"/>
      <c r="I665" s="83"/>
      <c r="J665" s="83"/>
      <c r="K665" s="83"/>
      <c r="L665" s="83"/>
    </row>
    <row r="666" spans="2:15" x14ac:dyDescent="0.25">
      <c r="B666" s="65"/>
      <c r="C666" s="65"/>
      <c r="D666" s="65"/>
      <c r="E666" s="66"/>
      <c r="F666" s="81"/>
      <c r="G666" s="82" t="s">
        <v>94</v>
      </c>
      <c r="H666" s="83"/>
      <c r="I666" s="83"/>
      <c r="J666" s="83"/>
      <c r="K666" s="83"/>
      <c r="L666" s="83"/>
    </row>
    <row r="667" spans="2:15" x14ac:dyDescent="0.25">
      <c r="B667" s="65"/>
      <c r="C667" s="65"/>
      <c r="D667" s="65"/>
      <c r="E667" s="66"/>
      <c r="F667" s="81"/>
      <c r="G667" s="82" t="s">
        <v>95</v>
      </c>
      <c r="H667" s="83"/>
      <c r="I667" s="83"/>
      <c r="J667" s="83"/>
      <c r="K667" s="83"/>
      <c r="L667" s="83"/>
    </row>
    <row r="668" spans="2:15" x14ac:dyDescent="0.25">
      <c r="B668" s="65"/>
      <c r="C668" s="65"/>
      <c r="D668" s="65"/>
      <c r="E668" s="66"/>
      <c r="F668" s="81"/>
      <c r="G668" s="82" t="s">
        <v>96</v>
      </c>
      <c r="H668" s="83"/>
      <c r="I668" s="83"/>
      <c r="J668" s="83"/>
      <c r="K668" s="83"/>
      <c r="L668" s="83"/>
    </row>
    <row r="669" spans="2:15" x14ac:dyDescent="0.25">
      <c r="B669" s="65"/>
      <c r="C669" s="65"/>
      <c r="D669" s="65"/>
      <c r="E669" s="66"/>
      <c r="F669" s="81"/>
      <c r="G669" s="82" t="s">
        <v>97</v>
      </c>
      <c r="H669" s="83"/>
      <c r="I669" s="83"/>
      <c r="J669" s="83"/>
      <c r="K669" s="83"/>
      <c r="L669" s="83"/>
    </row>
    <row r="670" spans="2:15" x14ac:dyDescent="0.25">
      <c r="B670" s="65"/>
      <c r="C670" s="65"/>
      <c r="D670" s="65"/>
      <c r="E670" s="66"/>
      <c r="F670" s="81"/>
      <c r="G670" s="82" t="s">
        <v>98</v>
      </c>
      <c r="H670" s="83"/>
      <c r="I670" s="83"/>
      <c r="J670" s="83"/>
      <c r="K670" s="83"/>
      <c r="L670" s="83"/>
    </row>
    <row r="671" spans="2:15" x14ac:dyDescent="0.25">
      <c r="B671" s="65"/>
      <c r="C671" s="65"/>
      <c r="D671" s="65"/>
      <c r="E671" s="66"/>
      <c r="F671" s="81"/>
      <c r="G671" s="82" t="s">
        <v>99</v>
      </c>
      <c r="H671" s="83"/>
      <c r="I671" s="83"/>
      <c r="J671" s="83"/>
      <c r="K671" s="83"/>
      <c r="L671" s="83"/>
    </row>
    <row r="672" spans="2:15" x14ac:dyDescent="0.25">
      <c r="B672" s="65"/>
      <c r="C672" s="65"/>
      <c r="D672" s="65"/>
      <c r="E672" s="66"/>
      <c r="F672" s="81"/>
      <c r="G672" s="82" t="s">
        <v>100</v>
      </c>
      <c r="H672" s="83"/>
      <c r="I672" s="83"/>
      <c r="J672" s="83"/>
      <c r="K672" s="83"/>
      <c r="L672" s="83"/>
    </row>
    <row r="673" spans="2:12" x14ac:dyDescent="0.25">
      <c r="B673" s="65"/>
      <c r="C673" s="65"/>
      <c r="D673" s="65"/>
      <c r="E673" s="66"/>
      <c r="F673" s="81"/>
      <c r="G673" s="82" t="s">
        <v>101</v>
      </c>
      <c r="H673" s="83"/>
      <c r="I673" s="83"/>
      <c r="J673" s="83"/>
      <c r="K673" s="83"/>
      <c r="L673" s="83"/>
    </row>
    <row r="674" spans="2:12" x14ac:dyDescent="0.25">
      <c r="B674" s="65"/>
      <c r="C674" s="65"/>
      <c r="D674" s="65"/>
      <c r="E674" s="66"/>
      <c r="F674" s="81"/>
      <c r="G674" s="82" t="s">
        <v>102</v>
      </c>
      <c r="H674" s="83"/>
      <c r="I674" s="83"/>
      <c r="J674" s="83"/>
      <c r="K674" s="83"/>
      <c r="L674" s="83"/>
    </row>
    <row r="675" spans="2:12" x14ac:dyDescent="0.25">
      <c r="B675" s="65"/>
      <c r="C675" s="65"/>
      <c r="D675" s="65"/>
      <c r="E675" s="66"/>
      <c r="F675" s="81"/>
      <c r="G675" s="82" t="s">
        <v>103</v>
      </c>
      <c r="H675" s="83">
        <v>827.4</v>
      </c>
      <c r="I675" s="83">
        <v>5910</v>
      </c>
      <c r="J675" s="83">
        <v>5910</v>
      </c>
      <c r="K675" s="83">
        <v>5910</v>
      </c>
      <c r="L675" s="83">
        <v>5910</v>
      </c>
    </row>
    <row r="676" spans="2:12" ht="25.5" x14ac:dyDescent="0.25">
      <c r="B676" s="65"/>
      <c r="C676" s="65"/>
      <c r="D676" s="65"/>
      <c r="E676" s="66"/>
      <c r="F676" s="81"/>
      <c r="G676" s="82" t="s">
        <v>104</v>
      </c>
      <c r="H676" s="83"/>
      <c r="I676" s="83"/>
      <c r="J676" s="83"/>
      <c r="K676" s="83"/>
      <c r="L676" s="83"/>
    </row>
    <row r="677" spans="2:12" ht="25.5" x14ac:dyDescent="0.25">
      <c r="B677" s="65"/>
      <c r="C677" s="65"/>
      <c r="D677" s="65"/>
      <c r="E677" s="66"/>
      <c r="F677" s="81"/>
      <c r="G677" s="82" t="s">
        <v>105</v>
      </c>
      <c r="H677" s="83"/>
      <c r="I677" s="83"/>
      <c r="J677" s="83"/>
      <c r="K677" s="83"/>
      <c r="L677" s="83"/>
    </row>
    <row r="678" spans="2:12" x14ac:dyDescent="0.25">
      <c r="B678" s="65"/>
      <c r="C678" s="65"/>
      <c r="D678" s="65"/>
      <c r="E678" s="66"/>
      <c r="F678" s="81"/>
      <c r="G678" s="82" t="s">
        <v>106</v>
      </c>
      <c r="H678" s="83"/>
      <c r="I678" s="83"/>
      <c r="J678" s="83"/>
      <c r="K678" s="83"/>
      <c r="L678" s="83"/>
    </row>
    <row r="679" spans="2:12" x14ac:dyDescent="0.25">
      <c r="B679" s="65"/>
      <c r="C679" s="65"/>
      <c r="D679" s="65"/>
      <c r="E679" s="66"/>
      <c r="F679" s="81"/>
      <c r="G679" s="82" t="s">
        <v>107</v>
      </c>
      <c r="H679" s="83"/>
      <c r="I679" s="83"/>
      <c r="J679" s="83"/>
      <c r="K679" s="83"/>
      <c r="L679" s="83"/>
    </row>
    <row r="680" spans="2:12" x14ac:dyDescent="0.25">
      <c r="B680" s="65"/>
      <c r="C680" s="65"/>
      <c r="D680" s="65"/>
      <c r="E680" s="66"/>
      <c r="F680" s="81"/>
      <c r="G680" s="82" t="s">
        <v>108</v>
      </c>
      <c r="H680" s="83"/>
      <c r="I680" s="83"/>
      <c r="J680" s="83"/>
      <c r="K680" s="83"/>
      <c r="L680" s="83"/>
    </row>
    <row r="681" spans="2:12" x14ac:dyDescent="0.25">
      <c r="B681" s="65"/>
      <c r="C681" s="65"/>
      <c r="D681" s="65"/>
      <c r="E681" s="66"/>
      <c r="F681" s="81"/>
      <c r="G681" s="82" t="s">
        <v>109</v>
      </c>
      <c r="H681" s="83"/>
      <c r="I681" s="83"/>
      <c r="J681" s="83"/>
      <c r="K681" s="83"/>
      <c r="L681" s="83"/>
    </row>
    <row r="682" spans="2:12" x14ac:dyDescent="0.25">
      <c r="B682" s="65"/>
      <c r="C682" s="65"/>
      <c r="D682" s="65"/>
      <c r="E682" s="66"/>
      <c r="F682" s="81"/>
      <c r="G682" s="82" t="s">
        <v>110</v>
      </c>
      <c r="H682" s="83"/>
      <c r="I682" s="83"/>
      <c r="J682" s="83"/>
      <c r="K682" s="83"/>
      <c r="L682" s="83"/>
    </row>
    <row r="683" spans="2:12" x14ac:dyDescent="0.25">
      <c r="B683" s="65"/>
      <c r="C683" s="65"/>
      <c r="D683" s="65"/>
      <c r="E683" s="66"/>
      <c r="F683" s="81"/>
      <c r="G683" s="82" t="s">
        <v>111</v>
      </c>
      <c r="H683" s="83"/>
      <c r="I683" s="83"/>
      <c r="J683" s="83"/>
      <c r="K683" s="83"/>
      <c r="L683" s="83"/>
    </row>
    <row r="684" spans="2:12" x14ac:dyDescent="0.25">
      <c r="B684" s="65"/>
      <c r="C684" s="65"/>
      <c r="D684" s="65"/>
      <c r="E684" s="66"/>
      <c r="F684" s="81"/>
      <c r="G684" s="82" t="s">
        <v>112</v>
      </c>
      <c r="H684" s="83"/>
      <c r="I684" s="83"/>
      <c r="J684" s="83"/>
      <c r="K684" s="83"/>
      <c r="L684" s="83"/>
    </row>
    <row r="685" spans="2:12" x14ac:dyDescent="0.25">
      <c r="B685" s="65"/>
      <c r="C685" s="65"/>
      <c r="D685" s="65"/>
      <c r="E685" s="66"/>
      <c r="F685" s="81"/>
      <c r="G685" s="82" t="s">
        <v>113</v>
      </c>
      <c r="H685" s="83"/>
      <c r="I685" s="83"/>
      <c r="J685" s="83"/>
      <c r="K685" s="83"/>
      <c r="L685" s="83"/>
    </row>
    <row r="686" spans="2:12" x14ac:dyDescent="0.25">
      <c r="B686" s="65"/>
      <c r="C686" s="65"/>
      <c r="D686" s="65"/>
      <c r="E686" s="66"/>
      <c r="F686" s="81"/>
      <c r="G686" s="82" t="s">
        <v>114</v>
      </c>
      <c r="H686" s="83"/>
      <c r="I686" s="83"/>
      <c r="J686" s="83"/>
      <c r="K686" s="83"/>
      <c r="L686" s="83"/>
    </row>
    <row r="687" spans="2:12" x14ac:dyDescent="0.25">
      <c r="B687" s="65"/>
      <c r="C687" s="65"/>
      <c r="D687" s="65"/>
      <c r="E687" s="66"/>
      <c r="F687" s="81"/>
      <c r="G687" s="82" t="s">
        <v>115</v>
      </c>
      <c r="H687" s="83"/>
      <c r="I687" s="83"/>
      <c r="J687" s="83"/>
      <c r="K687" s="83"/>
      <c r="L687" s="83"/>
    </row>
    <row r="688" spans="2:12" x14ac:dyDescent="0.25">
      <c r="B688" s="65"/>
      <c r="C688" s="65"/>
      <c r="D688" s="65"/>
      <c r="E688" s="66"/>
      <c r="F688" s="81"/>
      <c r="G688" s="82" t="s">
        <v>116</v>
      </c>
      <c r="H688" s="83"/>
      <c r="I688" s="83"/>
      <c r="J688" s="83"/>
      <c r="K688" s="83"/>
      <c r="L688" s="83"/>
    </row>
    <row r="689" spans="2:15" x14ac:dyDescent="0.25">
      <c r="B689" s="65"/>
      <c r="C689" s="65"/>
      <c r="D689" s="65"/>
      <c r="E689" s="66"/>
      <c r="F689" s="81"/>
      <c r="G689" s="80" t="s">
        <v>117</v>
      </c>
      <c r="H689" s="83"/>
      <c r="I689" s="83"/>
      <c r="J689" s="83"/>
      <c r="K689" s="83"/>
      <c r="L689" s="83"/>
    </row>
    <row r="690" spans="2:15" s="70" customFormat="1" ht="76.5" x14ac:dyDescent="0.25">
      <c r="B690" s="71"/>
      <c r="C690" s="71"/>
      <c r="D690" s="71"/>
      <c r="E690" s="72"/>
      <c r="F690" s="77" t="s">
        <v>159</v>
      </c>
      <c r="G690" s="78" t="s">
        <v>162</v>
      </c>
      <c r="H690" s="79">
        <f>+H692</f>
        <v>1660355.11</v>
      </c>
      <c r="I690" s="79">
        <f t="shared" ref="I690:L690" si="41">+I692</f>
        <v>1470237.1</v>
      </c>
      <c r="J690" s="79">
        <f t="shared" si="41"/>
        <v>1553691.368</v>
      </c>
      <c r="K690" s="79">
        <f t="shared" si="41"/>
        <v>1567732.9680000003</v>
      </c>
      <c r="L690" s="79">
        <f t="shared" si="41"/>
        <v>1580319.3680000002</v>
      </c>
      <c r="M690" s="201">
        <f>+J690-I690</f>
        <v>83454.267999999924</v>
      </c>
      <c r="N690" s="201">
        <f>+K690-I690</f>
        <v>97495.86800000025</v>
      </c>
      <c r="O690" s="201">
        <f>+L690-I690</f>
        <v>110082.26800000016</v>
      </c>
    </row>
    <row r="691" spans="2:15" x14ac:dyDescent="0.25">
      <c r="B691" s="65"/>
      <c r="C691" s="65"/>
      <c r="D691" s="65"/>
      <c r="E691" s="66"/>
      <c r="F691" s="81"/>
      <c r="G691" s="82" t="s">
        <v>199</v>
      </c>
      <c r="H691" s="83"/>
      <c r="I691" s="83"/>
      <c r="J691" s="83"/>
      <c r="K691" s="83"/>
      <c r="L691" s="83"/>
    </row>
    <row r="692" spans="2:15" s="70" customFormat="1" x14ac:dyDescent="0.25">
      <c r="B692" s="71"/>
      <c r="C692" s="71"/>
      <c r="D692" s="71"/>
      <c r="E692" s="72"/>
      <c r="F692" s="77"/>
      <c r="G692" s="78" t="s">
        <v>76</v>
      </c>
      <c r="H692" s="79">
        <f>SUM(H694:H723)</f>
        <v>1660355.11</v>
      </c>
      <c r="I692" s="79">
        <f t="shared" ref="I692:L692" si="42">SUM(I694:I723)</f>
        <v>1470237.1</v>
      </c>
      <c r="J692" s="79">
        <f t="shared" si="42"/>
        <v>1553691.368</v>
      </c>
      <c r="K692" s="79">
        <f t="shared" si="42"/>
        <v>1567732.9680000003</v>
      </c>
      <c r="L692" s="79">
        <f t="shared" si="42"/>
        <v>1580319.3680000002</v>
      </c>
      <c r="M692" s="200"/>
      <c r="N692" s="200"/>
      <c r="O692" s="200"/>
    </row>
    <row r="693" spans="2:15" ht="31.5" customHeight="1" x14ac:dyDescent="0.25">
      <c r="B693" s="65"/>
      <c r="C693" s="65"/>
      <c r="D693" s="65"/>
      <c r="E693" s="66"/>
      <c r="F693" s="81"/>
      <c r="G693" s="82" t="s">
        <v>200</v>
      </c>
      <c r="H693" s="83"/>
      <c r="I693" s="83"/>
      <c r="J693" s="83"/>
      <c r="K693" s="83"/>
      <c r="L693" s="83"/>
    </row>
    <row r="694" spans="2:15" ht="25.5" x14ac:dyDescent="0.25">
      <c r="B694" s="65"/>
      <c r="C694" s="65"/>
      <c r="D694" s="65"/>
      <c r="E694" s="66"/>
      <c r="F694" s="81"/>
      <c r="G694" s="82" t="s">
        <v>88</v>
      </c>
      <c r="H694" s="83">
        <v>1348126.73</v>
      </c>
      <c r="I694" s="83">
        <v>1244491.3</v>
      </c>
      <c r="J694" s="83">
        <v>1309364</v>
      </c>
      <c r="K694" s="83">
        <v>1322448.6000000001</v>
      </c>
      <c r="L694" s="83">
        <v>1334245.8</v>
      </c>
    </row>
    <row r="695" spans="2:15" ht="25.5" x14ac:dyDescent="0.25">
      <c r="B695" s="65"/>
      <c r="C695" s="65"/>
      <c r="D695" s="65"/>
      <c r="E695" s="66"/>
      <c r="F695" s="81"/>
      <c r="G695" s="82" t="s">
        <v>89</v>
      </c>
      <c r="H695" s="83">
        <v>59085.599999999999</v>
      </c>
      <c r="I695" s="83">
        <v>54312.3</v>
      </c>
      <c r="J695" s="83">
        <v>56132.4</v>
      </c>
      <c r="K695" s="83">
        <v>56402.6</v>
      </c>
      <c r="L695" s="83">
        <v>56593.599999999999</v>
      </c>
    </row>
    <row r="696" spans="2:15" ht="25.5" x14ac:dyDescent="0.25">
      <c r="B696" s="65"/>
      <c r="C696" s="65"/>
      <c r="D696" s="65"/>
      <c r="E696" s="66"/>
      <c r="F696" s="81"/>
      <c r="G696" s="82" t="s">
        <v>90</v>
      </c>
      <c r="H696" s="83">
        <v>30034.7</v>
      </c>
      <c r="I696" s="83">
        <v>30723.599999999999</v>
      </c>
      <c r="J696" s="83">
        <v>29898.7</v>
      </c>
      <c r="K696" s="83">
        <v>30585.5</v>
      </c>
      <c r="L696" s="83">
        <v>31183.7</v>
      </c>
    </row>
    <row r="697" spans="2:15" x14ac:dyDescent="0.25">
      <c r="B697" s="65"/>
      <c r="C697" s="65"/>
      <c r="D697" s="65"/>
      <c r="E697" s="66"/>
      <c r="F697" s="81"/>
      <c r="G697" s="82" t="s">
        <v>91</v>
      </c>
      <c r="H697" s="83"/>
      <c r="I697" s="83"/>
      <c r="J697" s="83"/>
      <c r="K697" s="83"/>
      <c r="L697" s="83"/>
    </row>
    <row r="698" spans="2:15" x14ac:dyDescent="0.25">
      <c r="B698" s="65"/>
      <c r="C698" s="65"/>
      <c r="D698" s="65"/>
      <c r="E698" s="66"/>
      <c r="F698" s="81"/>
      <c r="G698" s="82" t="s">
        <v>92</v>
      </c>
      <c r="H698" s="83"/>
      <c r="I698" s="83"/>
      <c r="J698" s="83"/>
      <c r="K698" s="83"/>
      <c r="L698" s="83"/>
    </row>
    <row r="699" spans="2:15" x14ac:dyDescent="0.25">
      <c r="B699" s="65"/>
      <c r="C699" s="65"/>
      <c r="D699" s="65"/>
      <c r="E699" s="66"/>
      <c r="F699" s="81"/>
      <c r="G699" s="82" t="s">
        <v>93</v>
      </c>
      <c r="H699" s="83">
        <v>213461.1</v>
      </c>
      <c r="I699" s="83">
        <v>128074.7</v>
      </c>
      <c r="J699" s="83">
        <v>144698.30000000002</v>
      </c>
      <c r="K699" s="83">
        <v>144698.30000000002</v>
      </c>
      <c r="L699" s="83">
        <v>144698.30000000002</v>
      </c>
      <c r="N699" s="199">
        <v>246155</v>
      </c>
      <c r="O699" s="199">
        <v>246155</v>
      </c>
    </row>
    <row r="700" spans="2:15" x14ac:dyDescent="0.25">
      <c r="B700" s="65"/>
      <c r="C700" s="65"/>
      <c r="D700" s="65"/>
      <c r="E700" s="66"/>
      <c r="F700" s="81"/>
      <c r="G700" s="82" t="s">
        <v>94</v>
      </c>
      <c r="H700" s="83"/>
      <c r="I700" s="83"/>
      <c r="J700" s="83"/>
      <c r="K700" s="83"/>
      <c r="L700" s="83"/>
    </row>
    <row r="701" spans="2:15" x14ac:dyDescent="0.25">
      <c r="B701" s="65"/>
      <c r="C701" s="65"/>
      <c r="D701" s="65"/>
      <c r="E701" s="66"/>
      <c r="F701" s="81"/>
      <c r="G701" s="82" t="s">
        <v>95</v>
      </c>
      <c r="H701" s="83"/>
      <c r="I701" s="83"/>
      <c r="J701" s="83"/>
      <c r="K701" s="83"/>
      <c r="L701" s="83"/>
    </row>
    <row r="702" spans="2:15" x14ac:dyDescent="0.25">
      <c r="B702" s="65"/>
      <c r="C702" s="65"/>
      <c r="D702" s="65"/>
      <c r="E702" s="66"/>
      <c r="F702" s="81"/>
      <c r="G702" s="82" t="s">
        <v>96</v>
      </c>
      <c r="H702" s="83"/>
      <c r="I702" s="83"/>
      <c r="J702" s="83"/>
      <c r="K702" s="83"/>
      <c r="L702" s="83"/>
    </row>
    <row r="703" spans="2:15" x14ac:dyDescent="0.25">
      <c r="B703" s="65"/>
      <c r="C703" s="65"/>
      <c r="D703" s="65"/>
      <c r="E703" s="66"/>
      <c r="F703" s="81"/>
      <c r="G703" s="82" t="s">
        <v>97</v>
      </c>
      <c r="H703" s="83">
        <v>8131.62</v>
      </c>
      <c r="I703" s="83">
        <v>8000</v>
      </c>
      <c r="J703" s="83">
        <v>8000</v>
      </c>
      <c r="K703" s="83">
        <v>8000</v>
      </c>
      <c r="L703" s="83">
        <v>8000</v>
      </c>
    </row>
    <row r="704" spans="2:15" x14ac:dyDescent="0.25">
      <c r="B704" s="65"/>
      <c r="C704" s="65"/>
      <c r="D704" s="65"/>
      <c r="E704" s="66"/>
      <c r="F704" s="81"/>
      <c r="G704" s="82" t="s">
        <v>98</v>
      </c>
      <c r="H704" s="83"/>
      <c r="I704" s="83"/>
      <c r="J704" s="83"/>
      <c r="K704" s="83"/>
      <c r="L704" s="83"/>
    </row>
    <row r="705" spans="2:12" x14ac:dyDescent="0.25">
      <c r="B705" s="65"/>
      <c r="C705" s="65"/>
      <c r="D705" s="65"/>
      <c r="E705" s="66"/>
      <c r="F705" s="81"/>
      <c r="G705" s="82" t="s">
        <v>99</v>
      </c>
      <c r="H705" s="83"/>
      <c r="I705" s="83"/>
      <c r="J705" s="83"/>
      <c r="K705" s="83"/>
      <c r="L705" s="83"/>
    </row>
    <row r="706" spans="2:12" x14ac:dyDescent="0.25">
      <c r="B706" s="65"/>
      <c r="C706" s="65"/>
      <c r="D706" s="65"/>
      <c r="E706" s="66"/>
      <c r="F706" s="81"/>
      <c r="G706" s="82" t="s">
        <v>100</v>
      </c>
      <c r="H706" s="83">
        <v>481</v>
      </c>
      <c r="I706" s="83"/>
      <c r="J706" s="83">
        <v>1000</v>
      </c>
      <c r="K706" s="83">
        <v>1000</v>
      </c>
      <c r="L706" s="83">
        <v>1000</v>
      </c>
    </row>
    <row r="707" spans="2:12" x14ac:dyDescent="0.25">
      <c r="B707" s="65"/>
      <c r="C707" s="65"/>
      <c r="D707" s="65"/>
      <c r="E707" s="66"/>
      <c r="F707" s="81"/>
      <c r="G707" s="82" t="s">
        <v>101</v>
      </c>
      <c r="H707" s="83"/>
      <c r="I707" s="83"/>
      <c r="J707" s="83"/>
      <c r="K707" s="83"/>
      <c r="L707" s="83"/>
    </row>
    <row r="708" spans="2:12" x14ac:dyDescent="0.25">
      <c r="B708" s="65"/>
      <c r="C708" s="65"/>
      <c r="D708" s="65"/>
      <c r="E708" s="66"/>
      <c r="F708" s="81"/>
      <c r="G708" s="82" t="s">
        <v>102</v>
      </c>
      <c r="H708" s="83"/>
      <c r="I708" s="83"/>
      <c r="J708" s="83"/>
      <c r="K708" s="83"/>
      <c r="L708" s="83"/>
    </row>
    <row r="709" spans="2:12" x14ac:dyDescent="0.25">
      <c r="B709" s="65"/>
      <c r="C709" s="65"/>
      <c r="D709" s="65"/>
      <c r="E709" s="66"/>
      <c r="F709" s="81"/>
      <c r="G709" s="82" t="s">
        <v>103</v>
      </c>
      <c r="H709" s="83"/>
      <c r="I709" s="83"/>
      <c r="J709" s="83"/>
      <c r="K709" s="83"/>
      <c r="L709" s="83"/>
    </row>
    <row r="710" spans="2:12" ht="25.5" x14ac:dyDescent="0.25">
      <c r="B710" s="65"/>
      <c r="C710" s="65"/>
      <c r="D710" s="65"/>
      <c r="E710" s="66"/>
      <c r="F710" s="81"/>
      <c r="G710" s="82" t="s">
        <v>104</v>
      </c>
      <c r="H710" s="83"/>
      <c r="I710" s="83"/>
      <c r="J710" s="83"/>
      <c r="K710" s="83"/>
      <c r="L710" s="83"/>
    </row>
    <row r="711" spans="2:12" ht="25.5" x14ac:dyDescent="0.25">
      <c r="B711" s="65"/>
      <c r="C711" s="65"/>
      <c r="D711" s="65"/>
      <c r="E711" s="66"/>
      <c r="F711" s="81"/>
      <c r="G711" s="82" t="s">
        <v>105</v>
      </c>
      <c r="H711" s="83"/>
      <c r="I711" s="83"/>
      <c r="J711" s="83"/>
      <c r="K711" s="83"/>
      <c r="L711" s="83"/>
    </row>
    <row r="712" spans="2:12" x14ac:dyDescent="0.25">
      <c r="B712" s="65"/>
      <c r="C712" s="65"/>
      <c r="D712" s="65"/>
      <c r="E712" s="66"/>
      <c r="F712" s="81"/>
      <c r="G712" s="82" t="s">
        <v>106</v>
      </c>
      <c r="H712" s="83"/>
      <c r="I712" s="83"/>
      <c r="J712" s="83"/>
      <c r="K712" s="83"/>
      <c r="L712" s="83"/>
    </row>
    <row r="713" spans="2:12" x14ac:dyDescent="0.25">
      <c r="B713" s="65"/>
      <c r="C713" s="65"/>
      <c r="D713" s="65"/>
      <c r="E713" s="66"/>
      <c r="F713" s="81"/>
      <c r="G713" s="82" t="s">
        <v>107</v>
      </c>
      <c r="H713" s="83"/>
      <c r="I713" s="83"/>
      <c r="J713" s="83"/>
      <c r="K713" s="83"/>
      <c r="L713" s="83"/>
    </row>
    <row r="714" spans="2:12" x14ac:dyDescent="0.25">
      <c r="B714" s="65"/>
      <c r="C714" s="65"/>
      <c r="D714" s="65"/>
      <c r="E714" s="66"/>
      <c r="F714" s="81"/>
      <c r="G714" s="82" t="s">
        <v>108</v>
      </c>
      <c r="H714" s="83"/>
      <c r="I714" s="83"/>
      <c r="J714" s="83"/>
      <c r="K714" s="83"/>
      <c r="L714" s="83"/>
    </row>
    <row r="715" spans="2:12" x14ac:dyDescent="0.25">
      <c r="B715" s="65"/>
      <c r="C715" s="65"/>
      <c r="D715" s="65"/>
      <c r="E715" s="66"/>
      <c r="F715" s="81"/>
      <c r="G715" s="82" t="s">
        <v>109</v>
      </c>
      <c r="H715" s="83"/>
      <c r="I715" s="83"/>
      <c r="J715" s="83"/>
      <c r="K715" s="83"/>
      <c r="L715" s="83"/>
    </row>
    <row r="716" spans="2:12" x14ac:dyDescent="0.25">
      <c r="B716" s="65"/>
      <c r="C716" s="65"/>
      <c r="D716" s="65"/>
      <c r="E716" s="66"/>
      <c r="F716" s="81"/>
      <c r="G716" s="82" t="s">
        <v>110</v>
      </c>
      <c r="H716" s="83">
        <v>171.39</v>
      </c>
      <c r="I716" s="83">
        <v>2400</v>
      </c>
      <c r="J716" s="83">
        <v>2400</v>
      </c>
      <c r="K716" s="83">
        <v>2400</v>
      </c>
      <c r="L716" s="83">
        <v>2400</v>
      </c>
    </row>
    <row r="717" spans="2:12" x14ac:dyDescent="0.25">
      <c r="B717" s="65"/>
      <c r="C717" s="65"/>
      <c r="D717" s="65"/>
      <c r="E717" s="66"/>
      <c r="F717" s="81"/>
      <c r="G717" s="82" t="s">
        <v>111</v>
      </c>
      <c r="H717" s="83">
        <v>862.97</v>
      </c>
      <c r="I717" s="83">
        <v>2235.2000000000003</v>
      </c>
      <c r="J717" s="83">
        <v>2197.9679999999998</v>
      </c>
      <c r="K717" s="83">
        <v>2197.9679999999998</v>
      </c>
      <c r="L717" s="83">
        <v>2197.9679999999998</v>
      </c>
    </row>
    <row r="718" spans="2:12" x14ac:dyDescent="0.25">
      <c r="B718" s="65"/>
      <c r="C718" s="65"/>
      <c r="D718" s="65"/>
      <c r="E718" s="66"/>
      <c r="F718" s="81"/>
      <c r="G718" s="82" t="s">
        <v>112</v>
      </c>
      <c r="H718" s="83"/>
      <c r="I718" s="83"/>
      <c r="J718" s="83"/>
      <c r="K718" s="83"/>
      <c r="L718" s="83"/>
    </row>
    <row r="719" spans="2:12" x14ac:dyDescent="0.25">
      <c r="B719" s="65"/>
      <c r="C719" s="65"/>
      <c r="D719" s="65"/>
      <c r="E719" s="66"/>
      <c r="F719" s="81"/>
      <c r="G719" s="82" t="s">
        <v>113</v>
      </c>
      <c r="H719" s="83"/>
      <c r="I719" s="83"/>
      <c r="J719" s="83"/>
      <c r="K719" s="83"/>
      <c r="L719" s="83"/>
    </row>
    <row r="720" spans="2:12" x14ac:dyDescent="0.25">
      <c r="B720" s="65"/>
      <c r="C720" s="65"/>
      <c r="D720" s="65"/>
      <c r="E720" s="66"/>
      <c r="F720" s="81"/>
      <c r="G720" s="82" t="s">
        <v>114</v>
      </c>
      <c r="H720" s="83"/>
      <c r="I720" s="83"/>
      <c r="J720" s="83"/>
      <c r="K720" s="83"/>
      <c r="L720" s="83"/>
    </row>
    <row r="721" spans="2:15" x14ac:dyDescent="0.25">
      <c r="B721" s="65"/>
      <c r="C721" s="65"/>
      <c r="D721" s="65"/>
      <c r="E721" s="66"/>
      <c r="F721" s="81"/>
      <c r="G721" s="82" t="s">
        <v>115</v>
      </c>
      <c r="H721" s="83"/>
      <c r="I721" s="83"/>
      <c r="J721" s="83"/>
      <c r="K721" s="83"/>
      <c r="L721" s="83"/>
    </row>
    <row r="722" spans="2:15" x14ac:dyDescent="0.25">
      <c r="B722" s="65"/>
      <c r="C722" s="65"/>
      <c r="D722" s="65"/>
      <c r="E722" s="66"/>
      <c r="F722" s="81"/>
      <c r="G722" s="82" t="s">
        <v>116</v>
      </c>
      <c r="H722" s="83"/>
      <c r="I722" s="83"/>
      <c r="J722" s="83"/>
      <c r="K722" s="83"/>
      <c r="L722" s="83"/>
    </row>
    <row r="723" spans="2:15" x14ac:dyDescent="0.25">
      <c r="B723" s="65"/>
      <c r="C723" s="65"/>
      <c r="D723" s="65"/>
      <c r="E723" s="66"/>
      <c r="F723" s="81"/>
      <c r="G723" s="80" t="s">
        <v>117</v>
      </c>
      <c r="H723" s="83"/>
      <c r="I723" s="83"/>
      <c r="J723" s="83"/>
      <c r="K723" s="83"/>
      <c r="L723" s="83"/>
    </row>
    <row r="724" spans="2:15" s="70" customFormat="1" ht="76.5" x14ac:dyDescent="0.25">
      <c r="B724" s="71"/>
      <c r="C724" s="71"/>
      <c r="D724" s="71"/>
      <c r="E724" s="72"/>
      <c r="F724" s="77" t="s">
        <v>160</v>
      </c>
      <c r="G724" s="78" t="s">
        <v>163</v>
      </c>
      <c r="H724" s="79">
        <f>+H726</f>
        <v>1594105.9000000004</v>
      </c>
      <c r="I724" s="79">
        <f t="shared" ref="I724:L724" si="43">+I726</f>
        <v>1473025.4</v>
      </c>
      <c r="J724" s="79">
        <f t="shared" si="43"/>
        <v>1560543.3136</v>
      </c>
      <c r="K724" s="79">
        <f t="shared" si="43"/>
        <v>1571978.6136</v>
      </c>
      <c r="L724" s="79">
        <f t="shared" si="43"/>
        <v>1585996.8136</v>
      </c>
      <c r="M724" s="201">
        <f>+J724-I724</f>
        <v>87517.913600000087</v>
      </c>
      <c r="N724" s="201">
        <f>+K724-I724</f>
        <v>98953.213600000134</v>
      </c>
      <c r="O724" s="201">
        <f>+L724-I724</f>
        <v>112971.41360000009</v>
      </c>
    </row>
    <row r="725" spans="2:15" x14ac:dyDescent="0.25">
      <c r="B725" s="65"/>
      <c r="C725" s="65"/>
      <c r="D725" s="65"/>
      <c r="E725" s="66"/>
      <c r="F725" s="81"/>
      <c r="G725" s="82" t="s">
        <v>199</v>
      </c>
      <c r="H725" s="83"/>
      <c r="I725" s="83"/>
      <c r="J725" s="83"/>
      <c r="K725" s="83"/>
      <c r="L725" s="83"/>
    </row>
    <row r="726" spans="2:15" s="70" customFormat="1" x14ac:dyDescent="0.25">
      <c r="B726" s="71"/>
      <c r="C726" s="71"/>
      <c r="D726" s="71"/>
      <c r="E726" s="72"/>
      <c r="F726" s="77"/>
      <c r="G726" s="78" t="s">
        <v>76</v>
      </c>
      <c r="H726" s="79">
        <f>SUM(H728:H757)</f>
        <v>1594105.9000000004</v>
      </c>
      <c r="I726" s="79">
        <f t="shared" ref="I726:L726" si="44">SUM(I728:I757)</f>
        <v>1473025.4</v>
      </c>
      <c r="J726" s="79">
        <f t="shared" si="44"/>
        <v>1560543.3136</v>
      </c>
      <c r="K726" s="79">
        <f t="shared" si="44"/>
        <v>1571978.6136</v>
      </c>
      <c r="L726" s="79">
        <f t="shared" si="44"/>
        <v>1585996.8136</v>
      </c>
      <c r="M726" s="200"/>
      <c r="N726" s="200"/>
      <c r="O726" s="200"/>
    </row>
    <row r="727" spans="2:15" ht="31.5" customHeight="1" x14ac:dyDescent="0.25">
      <c r="B727" s="65"/>
      <c r="C727" s="65"/>
      <c r="D727" s="65"/>
      <c r="E727" s="66"/>
      <c r="F727" s="81"/>
      <c r="G727" s="82" t="s">
        <v>200</v>
      </c>
      <c r="H727" s="83"/>
      <c r="I727" s="83"/>
      <c r="J727" s="83"/>
      <c r="K727" s="83"/>
      <c r="L727" s="83"/>
    </row>
    <row r="728" spans="2:15" ht="25.5" x14ac:dyDescent="0.25">
      <c r="B728" s="65"/>
      <c r="C728" s="65"/>
      <c r="D728" s="65"/>
      <c r="E728" s="66"/>
      <c r="F728" s="81"/>
      <c r="G728" s="82" t="s">
        <v>88</v>
      </c>
      <c r="H728" s="83">
        <v>1352195.6</v>
      </c>
      <c r="I728" s="83">
        <v>1282456.7</v>
      </c>
      <c r="J728" s="83">
        <v>1320938.8</v>
      </c>
      <c r="K728" s="83">
        <v>1331669.8</v>
      </c>
      <c r="L728" s="83">
        <v>1344954.2</v>
      </c>
    </row>
    <row r="729" spans="2:15" ht="25.5" x14ac:dyDescent="0.25">
      <c r="B729" s="65"/>
      <c r="C729" s="65"/>
      <c r="D729" s="65"/>
      <c r="E729" s="66"/>
      <c r="F729" s="81"/>
      <c r="G729" s="82" t="s">
        <v>89</v>
      </c>
      <c r="H729" s="83">
        <v>57522.3</v>
      </c>
      <c r="I729" s="83">
        <v>56295.7</v>
      </c>
      <c r="J729" s="83">
        <v>55734.9</v>
      </c>
      <c r="K729" s="83">
        <v>55868.1</v>
      </c>
      <c r="L729" s="83">
        <v>56161.7</v>
      </c>
    </row>
    <row r="730" spans="2:15" ht="25.5" x14ac:dyDescent="0.25">
      <c r="B730" s="65"/>
      <c r="C730" s="65"/>
      <c r="D730" s="65"/>
      <c r="E730" s="66"/>
      <c r="F730" s="81"/>
      <c r="G730" s="82" t="s">
        <v>90</v>
      </c>
      <c r="H730" s="83">
        <v>26477.8</v>
      </c>
      <c r="I730" s="83">
        <v>27001.3</v>
      </c>
      <c r="J730" s="83">
        <v>27439.8</v>
      </c>
      <c r="K730" s="83">
        <v>28010.9</v>
      </c>
      <c r="L730" s="83">
        <v>28451.1</v>
      </c>
    </row>
    <row r="731" spans="2:15" x14ac:dyDescent="0.25">
      <c r="B731" s="65"/>
      <c r="C731" s="65"/>
      <c r="D731" s="65"/>
      <c r="E731" s="66"/>
      <c r="F731" s="81"/>
      <c r="G731" s="82" t="s">
        <v>91</v>
      </c>
      <c r="H731" s="83">
        <v>19427.349999999999</v>
      </c>
      <c r="I731" s="83"/>
      <c r="J731" s="83"/>
      <c r="K731" s="83"/>
      <c r="L731" s="83"/>
    </row>
    <row r="732" spans="2:15" x14ac:dyDescent="0.25">
      <c r="B732" s="65"/>
      <c r="C732" s="65"/>
      <c r="D732" s="65"/>
      <c r="E732" s="66"/>
      <c r="F732" s="81"/>
      <c r="G732" s="82" t="s">
        <v>92</v>
      </c>
      <c r="H732" s="83">
        <v>742.76</v>
      </c>
      <c r="I732" s="83"/>
      <c r="J732" s="83"/>
      <c r="K732" s="83"/>
      <c r="L732" s="83"/>
    </row>
    <row r="733" spans="2:15" x14ac:dyDescent="0.25">
      <c r="B733" s="65"/>
      <c r="C733" s="65"/>
      <c r="D733" s="65"/>
      <c r="E733" s="66"/>
      <c r="F733" s="81"/>
      <c r="G733" s="82" t="s">
        <v>93</v>
      </c>
      <c r="H733" s="83">
        <v>118751.59</v>
      </c>
      <c r="I733" s="83">
        <v>59673.8</v>
      </c>
      <c r="J733" s="83">
        <v>108522.8</v>
      </c>
      <c r="K733" s="83">
        <v>108522.8</v>
      </c>
      <c r="L733" s="83">
        <v>108522.8</v>
      </c>
    </row>
    <row r="734" spans="2:15" x14ac:dyDescent="0.25">
      <c r="B734" s="65"/>
      <c r="C734" s="65"/>
      <c r="D734" s="65"/>
      <c r="E734" s="66"/>
      <c r="F734" s="81"/>
      <c r="G734" s="82" t="s">
        <v>94</v>
      </c>
      <c r="H734" s="83"/>
      <c r="I734" s="83"/>
      <c r="J734" s="83"/>
      <c r="K734" s="83"/>
      <c r="L734" s="83"/>
    </row>
    <row r="735" spans="2:15" x14ac:dyDescent="0.25">
      <c r="B735" s="65"/>
      <c r="C735" s="65"/>
      <c r="D735" s="65"/>
      <c r="E735" s="66"/>
      <c r="F735" s="81"/>
      <c r="G735" s="82" t="s">
        <v>95</v>
      </c>
      <c r="H735" s="83"/>
      <c r="I735" s="83"/>
      <c r="J735" s="83"/>
      <c r="K735" s="83"/>
      <c r="L735" s="83"/>
    </row>
    <row r="736" spans="2:15" x14ac:dyDescent="0.25">
      <c r="B736" s="65"/>
      <c r="C736" s="65"/>
      <c r="D736" s="65"/>
      <c r="E736" s="66"/>
      <c r="F736" s="81"/>
      <c r="G736" s="82" t="s">
        <v>96</v>
      </c>
      <c r="H736" s="83"/>
      <c r="I736" s="83"/>
      <c r="J736" s="83"/>
      <c r="K736" s="83"/>
      <c r="L736" s="83"/>
    </row>
    <row r="737" spans="2:12" x14ac:dyDescent="0.25">
      <c r="B737" s="65"/>
      <c r="C737" s="65"/>
      <c r="D737" s="65"/>
      <c r="E737" s="66"/>
      <c r="F737" s="81"/>
      <c r="G737" s="82" t="s">
        <v>97</v>
      </c>
      <c r="H737" s="83">
        <v>15767.13</v>
      </c>
      <c r="I737" s="83">
        <v>32000</v>
      </c>
      <c r="J737" s="83">
        <v>32000</v>
      </c>
      <c r="K737" s="83">
        <v>32000</v>
      </c>
      <c r="L737" s="83">
        <v>32000</v>
      </c>
    </row>
    <row r="738" spans="2:12" x14ac:dyDescent="0.25">
      <c r="B738" s="65"/>
      <c r="C738" s="65"/>
      <c r="D738" s="65"/>
      <c r="E738" s="66"/>
      <c r="F738" s="81"/>
      <c r="G738" s="82" t="s">
        <v>98</v>
      </c>
      <c r="H738" s="83"/>
      <c r="I738" s="83"/>
      <c r="J738" s="83"/>
      <c r="K738" s="83"/>
      <c r="L738" s="83"/>
    </row>
    <row r="739" spans="2:12" x14ac:dyDescent="0.25">
      <c r="B739" s="65"/>
      <c r="C739" s="65"/>
      <c r="D739" s="65"/>
      <c r="E739" s="66"/>
      <c r="F739" s="81"/>
      <c r="G739" s="82" t="s">
        <v>99</v>
      </c>
      <c r="H739" s="83"/>
      <c r="I739" s="83"/>
      <c r="J739" s="83"/>
      <c r="K739" s="83"/>
      <c r="L739" s="83"/>
    </row>
    <row r="740" spans="2:12" x14ac:dyDescent="0.25">
      <c r="B740" s="65"/>
      <c r="C740" s="65"/>
      <c r="D740" s="65"/>
      <c r="E740" s="66"/>
      <c r="F740" s="81"/>
      <c r="G740" s="82" t="s">
        <v>100</v>
      </c>
      <c r="H740" s="83">
        <v>820</v>
      </c>
      <c r="I740" s="83">
        <v>25</v>
      </c>
      <c r="J740" s="83">
        <v>500</v>
      </c>
      <c r="K740" s="83">
        <v>500</v>
      </c>
      <c r="L740" s="83">
        <v>500</v>
      </c>
    </row>
    <row r="741" spans="2:12" x14ac:dyDescent="0.25">
      <c r="B741" s="65"/>
      <c r="C741" s="65"/>
      <c r="D741" s="65"/>
      <c r="E741" s="66"/>
      <c r="F741" s="81"/>
      <c r="G741" s="82" t="s">
        <v>101</v>
      </c>
      <c r="H741" s="83"/>
      <c r="I741" s="83"/>
      <c r="J741" s="83"/>
      <c r="K741" s="83"/>
      <c r="L741" s="83"/>
    </row>
    <row r="742" spans="2:12" x14ac:dyDescent="0.25">
      <c r="B742" s="65"/>
      <c r="C742" s="65"/>
      <c r="D742" s="65"/>
      <c r="E742" s="66"/>
      <c r="F742" s="81"/>
      <c r="G742" s="82" t="s">
        <v>102</v>
      </c>
      <c r="H742" s="83"/>
      <c r="I742" s="83"/>
      <c r="J742" s="83"/>
      <c r="K742" s="83"/>
      <c r="L742" s="83"/>
    </row>
    <row r="743" spans="2:12" x14ac:dyDescent="0.25">
      <c r="B743" s="65"/>
      <c r="C743" s="65"/>
      <c r="D743" s="65"/>
      <c r="E743" s="66"/>
      <c r="F743" s="81"/>
      <c r="G743" s="82" t="s">
        <v>103</v>
      </c>
      <c r="H743" s="83"/>
      <c r="I743" s="83"/>
      <c r="J743" s="83"/>
      <c r="K743" s="83"/>
      <c r="L743" s="83"/>
    </row>
    <row r="744" spans="2:12" ht="25.5" x14ac:dyDescent="0.25">
      <c r="B744" s="65"/>
      <c r="C744" s="65"/>
      <c r="D744" s="65"/>
      <c r="E744" s="66"/>
      <c r="F744" s="81"/>
      <c r="G744" s="82" t="s">
        <v>104</v>
      </c>
      <c r="H744" s="83"/>
      <c r="I744" s="83"/>
      <c r="J744" s="83"/>
      <c r="K744" s="83"/>
      <c r="L744" s="83"/>
    </row>
    <row r="745" spans="2:12" ht="25.5" x14ac:dyDescent="0.25">
      <c r="B745" s="65"/>
      <c r="C745" s="65"/>
      <c r="D745" s="65"/>
      <c r="E745" s="66"/>
      <c r="F745" s="81"/>
      <c r="G745" s="82" t="s">
        <v>105</v>
      </c>
      <c r="H745" s="83"/>
      <c r="I745" s="83"/>
      <c r="J745" s="83"/>
      <c r="K745" s="83"/>
      <c r="L745" s="83"/>
    </row>
    <row r="746" spans="2:12" x14ac:dyDescent="0.25">
      <c r="B746" s="65"/>
      <c r="C746" s="65"/>
      <c r="D746" s="65"/>
      <c r="E746" s="66"/>
      <c r="F746" s="81"/>
      <c r="G746" s="82" t="s">
        <v>106</v>
      </c>
      <c r="H746" s="83"/>
      <c r="I746" s="83"/>
      <c r="J746" s="83"/>
      <c r="K746" s="83"/>
      <c r="L746" s="83"/>
    </row>
    <row r="747" spans="2:12" x14ac:dyDescent="0.25">
      <c r="B747" s="65"/>
      <c r="C747" s="65"/>
      <c r="D747" s="65"/>
      <c r="E747" s="66"/>
      <c r="F747" s="81"/>
      <c r="G747" s="82" t="s">
        <v>107</v>
      </c>
      <c r="H747" s="83"/>
      <c r="I747" s="83"/>
      <c r="J747" s="83"/>
      <c r="K747" s="83"/>
      <c r="L747" s="83"/>
    </row>
    <row r="748" spans="2:12" x14ac:dyDescent="0.25">
      <c r="B748" s="65"/>
      <c r="C748" s="65"/>
      <c r="D748" s="65"/>
      <c r="E748" s="66"/>
      <c r="F748" s="81"/>
      <c r="G748" s="82" t="s">
        <v>108</v>
      </c>
      <c r="H748" s="83"/>
      <c r="I748" s="83"/>
      <c r="J748" s="83"/>
      <c r="K748" s="83"/>
      <c r="L748" s="83"/>
    </row>
    <row r="749" spans="2:12" x14ac:dyDescent="0.25">
      <c r="B749" s="65"/>
      <c r="C749" s="65"/>
      <c r="D749" s="65"/>
      <c r="E749" s="66"/>
      <c r="F749" s="81"/>
      <c r="G749" s="82" t="s">
        <v>109</v>
      </c>
      <c r="H749" s="83"/>
      <c r="I749" s="83"/>
      <c r="J749" s="83"/>
      <c r="K749" s="83"/>
      <c r="L749" s="83"/>
    </row>
    <row r="750" spans="2:12" x14ac:dyDescent="0.25">
      <c r="B750" s="65"/>
      <c r="C750" s="65"/>
      <c r="D750" s="65"/>
      <c r="E750" s="66"/>
      <c r="F750" s="81"/>
      <c r="G750" s="82" t="s">
        <v>110</v>
      </c>
      <c r="H750" s="83"/>
      <c r="I750" s="83">
        <v>12000</v>
      </c>
      <c r="J750" s="83">
        <v>12000</v>
      </c>
      <c r="K750" s="83">
        <v>12000</v>
      </c>
      <c r="L750" s="83">
        <v>12000</v>
      </c>
    </row>
    <row r="751" spans="2:12" x14ac:dyDescent="0.25">
      <c r="B751" s="65"/>
      <c r="C751" s="65"/>
      <c r="D751" s="65"/>
      <c r="E751" s="66"/>
      <c r="F751" s="81"/>
      <c r="G751" s="82" t="s">
        <v>111</v>
      </c>
      <c r="H751" s="83">
        <v>2401.37</v>
      </c>
      <c r="I751" s="83">
        <v>3572.9</v>
      </c>
      <c r="J751" s="83">
        <v>3407.0135999999998</v>
      </c>
      <c r="K751" s="83">
        <v>3407.0135999999998</v>
      </c>
      <c r="L751" s="83">
        <v>3407.0135999999998</v>
      </c>
    </row>
    <row r="752" spans="2:12" x14ac:dyDescent="0.25">
      <c r="B752" s="65"/>
      <c r="C752" s="65"/>
      <c r="D752" s="65"/>
      <c r="E752" s="66"/>
      <c r="F752" s="81"/>
      <c r="G752" s="82" t="s">
        <v>112</v>
      </c>
      <c r="H752" s="83"/>
      <c r="I752" s="83"/>
      <c r="J752" s="83"/>
      <c r="K752" s="83"/>
      <c r="L752" s="83"/>
    </row>
    <row r="753" spans="2:15" x14ac:dyDescent="0.25">
      <c r="B753" s="65"/>
      <c r="C753" s="65"/>
      <c r="D753" s="65"/>
      <c r="E753" s="66"/>
      <c r="F753" s="81"/>
      <c r="G753" s="82" t="s">
        <v>113</v>
      </c>
      <c r="H753" s="83"/>
      <c r="I753" s="83"/>
      <c r="J753" s="83"/>
      <c r="K753" s="83"/>
      <c r="L753" s="83"/>
    </row>
    <row r="754" spans="2:15" x14ac:dyDescent="0.25">
      <c r="B754" s="65"/>
      <c r="C754" s="65"/>
      <c r="D754" s="65"/>
      <c r="E754" s="66"/>
      <c r="F754" s="81"/>
      <c r="G754" s="82" t="s">
        <v>114</v>
      </c>
      <c r="H754" s="83"/>
      <c r="I754" s="83"/>
      <c r="J754" s="83"/>
      <c r="K754" s="83"/>
      <c r="L754" s="83"/>
    </row>
    <row r="755" spans="2:15" x14ac:dyDescent="0.25">
      <c r="B755" s="65"/>
      <c r="C755" s="65"/>
      <c r="D755" s="65"/>
      <c r="E755" s="66"/>
      <c r="F755" s="81"/>
      <c r="G755" s="82" t="s">
        <v>115</v>
      </c>
      <c r="H755" s="83"/>
      <c r="I755" s="83"/>
      <c r="J755" s="83"/>
      <c r="K755" s="83"/>
      <c r="L755" s="83"/>
    </row>
    <row r="756" spans="2:15" x14ac:dyDescent="0.25">
      <c r="B756" s="65"/>
      <c r="C756" s="65"/>
      <c r="D756" s="65"/>
      <c r="E756" s="66"/>
      <c r="F756" s="81"/>
      <c r="G756" s="82" t="s">
        <v>116</v>
      </c>
      <c r="H756" s="83"/>
      <c r="I756" s="83"/>
      <c r="J756" s="83"/>
      <c r="K756" s="83"/>
      <c r="L756" s="83"/>
    </row>
    <row r="757" spans="2:15" x14ac:dyDescent="0.25">
      <c r="B757" s="65"/>
      <c r="C757" s="65"/>
      <c r="D757" s="65"/>
      <c r="E757" s="66"/>
      <c r="F757" s="81"/>
      <c r="G757" s="80" t="s">
        <v>117</v>
      </c>
      <c r="H757" s="83"/>
      <c r="I757" s="83"/>
      <c r="J757" s="83"/>
      <c r="K757" s="83"/>
      <c r="L757" s="83"/>
    </row>
    <row r="758" spans="2:15" s="70" customFormat="1" ht="25.5" x14ac:dyDescent="0.25">
      <c r="B758" s="71"/>
      <c r="C758" s="71"/>
      <c r="D758" s="71"/>
      <c r="E758" s="72"/>
      <c r="F758" s="77">
        <v>31001</v>
      </c>
      <c r="G758" s="78" t="s">
        <v>128</v>
      </c>
      <c r="H758" s="79">
        <f>+H760</f>
        <v>537015.39</v>
      </c>
      <c r="I758" s="79">
        <f t="shared" ref="I758:L758" si="45">+I760</f>
        <v>335556.6</v>
      </c>
      <c r="J758" s="79">
        <f t="shared" si="45"/>
        <v>340847.7</v>
      </c>
      <c r="K758" s="79">
        <f t="shared" si="45"/>
        <v>0</v>
      </c>
      <c r="L758" s="79">
        <f t="shared" si="45"/>
        <v>0</v>
      </c>
      <c r="M758" s="201">
        <f>+J758-I758</f>
        <v>5291.1000000000349</v>
      </c>
      <c r="N758" s="201">
        <f>+K758-I758</f>
        <v>-335556.6</v>
      </c>
      <c r="O758" s="201">
        <f>+L758-I758</f>
        <v>-335556.6</v>
      </c>
    </row>
    <row r="759" spans="2:15" x14ac:dyDescent="0.25">
      <c r="B759" s="65"/>
      <c r="C759" s="65"/>
      <c r="D759" s="65"/>
      <c r="E759" s="66"/>
      <c r="F759" s="81"/>
      <c r="G759" s="82" t="s">
        <v>199</v>
      </c>
      <c r="H759" s="83"/>
      <c r="I759" s="83"/>
      <c r="J759" s="83"/>
      <c r="K759" s="83"/>
      <c r="L759" s="83"/>
    </row>
    <row r="760" spans="2:15" s="70" customFormat="1" x14ac:dyDescent="0.25">
      <c r="B760" s="71"/>
      <c r="C760" s="71"/>
      <c r="D760" s="71"/>
      <c r="E760" s="72"/>
      <c r="F760" s="77"/>
      <c r="G760" s="78" t="s">
        <v>76</v>
      </c>
      <c r="H760" s="79">
        <f>SUM(H762:H791)</f>
        <v>537015.39</v>
      </c>
      <c r="I760" s="79">
        <f t="shared" ref="I760:L760" si="46">SUM(I762:I791)</f>
        <v>335556.6</v>
      </c>
      <c r="J760" s="79">
        <f t="shared" si="46"/>
        <v>340847.7</v>
      </c>
      <c r="K760" s="79">
        <f t="shared" si="46"/>
        <v>0</v>
      </c>
      <c r="L760" s="79">
        <f t="shared" si="46"/>
        <v>0</v>
      </c>
      <c r="M760" s="200"/>
      <c r="N760" s="200"/>
      <c r="O760" s="200"/>
    </row>
    <row r="761" spans="2:15" ht="31.5" customHeight="1" x14ac:dyDescent="0.25">
      <c r="B761" s="65"/>
      <c r="C761" s="65"/>
      <c r="D761" s="65"/>
      <c r="E761" s="66"/>
      <c r="F761" s="81"/>
      <c r="G761" s="82" t="s">
        <v>200</v>
      </c>
      <c r="H761" s="83"/>
      <c r="I761" s="83"/>
      <c r="J761" s="83"/>
      <c r="K761" s="83"/>
      <c r="L761" s="83"/>
    </row>
    <row r="762" spans="2:15" ht="25.5" x14ac:dyDescent="0.25">
      <c r="B762" s="65"/>
      <c r="C762" s="65"/>
      <c r="D762" s="65"/>
      <c r="E762" s="66"/>
      <c r="F762" s="81"/>
      <c r="G762" s="82" t="s">
        <v>88</v>
      </c>
      <c r="H762" s="83"/>
      <c r="I762" s="83"/>
      <c r="J762" s="83"/>
      <c r="K762" s="83"/>
      <c r="L762" s="83"/>
    </row>
    <row r="763" spans="2:15" ht="25.5" x14ac:dyDescent="0.25">
      <c r="B763" s="65"/>
      <c r="C763" s="65"/>
      <c r="D763" s="65"/>
      <c r="E763" s="66"/>
      <c r="F763" s="81"/>
      <c r="G763" s="82" t="s">
        <v>89</v>
      </c>
      <c r="H763" s="83"/>
      <c r="I763" s="83"/>
      <c r="J763" s="83"/>
      <c r="K763" s="83"/>
      <c r="L763" s="83"/>
    </row>
    <row r="764" spans="2:15" ht="25.5" x14ac:dyDescent="0.25">
      <c r="B764" s="65"/>
      <c r="C764" s="65"/>
      <c r="D764" s="65"/>
      <c r="E764" s="66"/>
      <c r="F764" s="81"/>
      <c r="G764" s="82" t="s">
        <v>90</v>
      </c>
      <c r="H764" s="83"/>
      <c r="I764" s="83"/>
      <c r="J764" s="83"/>
      <c r="K764" s="83"/>
      <c r="L764" s="83"/>
    </row>
    <row r="765" spans="2:15" x14ac:dyDescent="0.25">
      <c r="B765" s="65"/>
      <c r="C765" s="65"/>
      <c r="D765" s="65"/>
      <c r="E765" s="66"/>
      <c r="F765" s="81"/>
      <c r="G765" s="82" t="s">
        <v>91</v>
      </c>
      <c r="H765" s="83"/>
      <c r="I765" s="83"/>
      <c r="J765" s="83"/>
      <c r="K765" s="83"/>
      <c r="L765" s="83"/>
    </row>
    <row r="766" spans="2:15" x14ac:dyDescent="0.25">
      <c r="B766" s="65"/>
      <c r="C766" s="65"/>
      <c r="D766" s="65"/>
      <c r="E766" s="66"/>
      <c r="F766" s="81"/>
      <c r="G766" s="82" t="s">
        <v>92</v>
      </c>
      <c r="H766" s="83"/>
      <c r="I766" s="83"/>
      <c r="J766" s="83"/>
      <c r="K766" s="83"/>
      <c r="L766" s="83"/>
    </row>
    <row r="767" spans="2:15" x14ac:dyDescent="0.25">
      <c r="B767" s="65"/>
      <c r="C767" s="65"/>
      <c r="D767" s="65"/>
      <c r="E767" s="66"/>
      <c r="F767" s="81"/>
      <c r="G767" s="82" t="s">
        <v>93</v>
      </c>
      <c r="H767" s="83"/>
      <c r="I767" s="83"/>
      <c r="J767" s="83"/>
      <c r="K767" s="83"/>
      <c r="L767" s="83"/>
    </row>
    <row r="768" spans="2:15" x14ac:dyDescent="0.25">
      <c r="B768" s="65"/>
      <c r="C768" s="65"/>
      <c r="D768" s="65"/>
      <c r="E768" s="66"/>
      <c r="F768" s="81"/>
      <c r="G768" s="82" t="s">
        <v>94</v>
      </c>
      <c r="H768" s="83"/>
      <c r="I768" s="83"/>
      <c r="J768" s="83"/>
      <c r="K768" s="83"/>
      <c r="L768" s="83"/>
    </row>
    <row r="769" spans="2:12" x14ac:dyDescent="0.25">
      <c r="B769" s="65"/>
      <c r="C769" s="65"/>
      <c r="D769" s="65"/>
      <c r="E769" s="66"/>
      <c r="F769" s="81"/>
      <c r="G769" s="82" t="s">
        <v>95</v>
      </c>
      <c r="H769" s="83"/>
      <c r="I769" s="83"/>
      <c r="J769" s="83"/>
      <c r="K769" s="83"/>
      <c r="L769" s="83"/>
    </row>
    <row r="770" spans="2:12" x14ac:dyDescent="0.25">
      <c r="B770" s="65"/>
      <c r="C770" s="65"/>
      <c r="D770" s="65"/>
      <c r="E770" s="66"/>
      <c r="F770" s="81"/>
      <c r="G770" s="82" t="s">
        <v>96</v>
      </c>
      <c r="H770" s="83"/>
      <c r="I770" s="83"/>
      <c r="J770" s="83"/>
      <c r="K770" s="83"/>
      <c r="L770" s="83"/>
    </row>
    <row r="771" spans="2:12" x14ac:dyDescent="0.25">
      <c r="B771" s="65"/>
      <c r="C771" s="65"/>
      <c r="D771" s="65"/>
      <c r="E771" s="66"/>
      <c r="F771" s="81"/>
      <c r="G771" s="82" t="s">
        <v>97</v>
      </c>
      <c r="H771" s="83"/>
      <c r="I771" s="83"/>
      <c r="J771" s="83"/>
      <c r="K771" s="83"/>
      <c r="L771" s="83"/>
    </row>
    <row r="772" spans="2:12" x14ac:dyDescent="0.25">
      <c r="B772" s="65"/>
      <c r="C772" s="65"/>
      <c r="D772" s="65"/>
      <c r="E772" s="66"/>
      <c r="F772" s="81"/>
      <c r="G772" s="82" t="s">
        <v>98</v>
      </c>
      <c r="H772" s="83"/>
      <c r="I772" s="83"/>
      <c r="J772" s="83"/>
      <c r="K772" s="83"/>
      <c r="L772" s="83"/>
    </row>
    <row r="773" spans="2:12" x14ac:dyDescent="0.25">
      <c r="B773" s="65"/>
      <c r="C773" s="65"/>
      <c r="D773" s="65"/>
      <c r="E773" s="66"/>
      <c r="F773" s="81"/>
      <c r="G773" s="82" t="s">
        <v>99</v>
      </c>
      <c r="H773" s="83"/>
      <c r="I773" s="83"/>
      <c r="J773" s="83"/>
      <c r="K773" s="83"/>
      <c r="L773" s="83"/>
    </row>
    <row r="774" spans="2:12" x14ac:dyDescent="0.25">
      <c r="B774" s="65"/>
      <c r="C774" s="65"/>
      <c r="D774" s="65"/>
      <c r="E774" s="66"/>
      <c r="F774" s="81"/>
      <c r="G774" s="82" t="s">
        <v>100</v>
      </c>
      <c r="H774" s="83"/>
      <c r="I774" s="83"/>
      <c r="J774" s="83"/>
      <c r="K774" s="83"/>
      <c r="L774" s="83"/>
    </row>
    <row r="775" spans="2:12" x14ac:dyDescent="0.25">
      <c r="B775" s="65"/>
      <c r="C775" s="65"/>
      <c r="D775" s="65"/>
      <c r="E775" s="66"/>
      <c r="F775" s="81"/>
      <c r="G775" s="82" t="s">
        <v>101</v>
      </c>
      <c r="H775" s="83"/>
      <c r="I775" s="83"/>
      <c r="J775" s="83"/>
      <c r="K775" s="83"/>
      <c r="L775" s="83"/>
    </row>
    <row r="776" spans="2:12" x14ac:dyDescent="0.25">
      <c r="B776" s="65"/>
      <c r="C776" s="65"/>
      <c r="D776" s="65"/>
      <c r="E776" s="66"/>
      <c r="F776" s="81"/>
      <c r="G776" s="82" t="s">
        <v>102</v>
      </c>
      <c r="H776" s="83"/>
      <c r="I776" s="83"/>
      <c r="J776" s="83"/>
      <c r="K776" s="83"/>
      <c r="L776" s="83"/>
    </row>
    <row r="777" spans="2:12" x14ac:dyDescent="0.25">
      <c r="B777" s="65"/>
      <c r="C777" s="65"/>
      <c r="D777" s="65"/>
      <c r="E777" s="66"/>
      <c r="F777" s="81"/>
      <c r="G777" s="82" t="s">
        <v>103</v>
      </c>
      <c r="H777" s="83"/>
      <c r="I777" s="83"/>
      <c r="J777" s="83"/>
      <c r="K777" s="83"/>
      <c r="L777" s="83"/>
    </row>
    <row r="778" spans="2:12" ht="25.5" x14ac:dyDescent="0.25">
      <c r="B778" s="65"/>
      <c r="C778" s="65"/>
      <c r="D778" s="65"/>
      <c r="E778" s="66"/>
      <c r="F778" s="81"/>
      <c r="G778" s="82" t="s">
        <v>104</v>
      </c>
      <c r="H778" s="83"/>
      <c r="I778" s="83"/>
      <c r="J778" s="83"/>
      <c r="K778" s="83"/>
      <c r="L778" s="83"/>
    </row>
    <row r="779" spans="2:12" ht="25.5" x14ac:dyDescent="0.25">
      <c r="B779" s="65"/>
      <c r="C779" s="65"/>
      <c r="D779" s="65"/>
      <c r="E779" s="66"/>
      <c r="F779" s="81"/>
      <c r="G779" s="82" t="s">
        <v>105</v>
      </c>
      <c r="H779" s="83"/>
      <c r="I779" s="83"/>
      <c r="J779" s="83"/>
      <c r="K779" s="83"/>
      <c r="L779" s="83"/>
    </row>
    <row r="780" spans="2:12" x14ac:dyDescent="0.25">
      <c r="B780" s="65"/>
      <c r="C780" s="65"/>
      <c r="D780" s="65"/>
      <c r="E780" s="66"/>
      <c r="F780" s="81"/>
      <c r="G780" s="82" t="s">
        <v>106</v>
      </c>
      <c r="H780" s="83"/>
      <c r="I780" s="83"/>
      <c r="J780" s="83"/>
      <c r="K780" s="83"/>
      <c r="L780" s="83"/>
    </row>
    <row r="781" spans="2:12" x14ac:dyDescent="0.25">
      <c r="B781" s="65"/>
      <c r="C781" s="65"/>
      <c r="D781" s="65"/>
      <c r="E781" s="66"/>
      <c r="F781" s="81"/>
      <c r="G781" s="82" t="s">
        <v>107</v>
      </c>
      <c r="H781" s="83"/>
      <c r="I781" s="83"/>
      <c r="J781" s="83"/>
      <c r="K781" s="83"/>
      <c r="L781" s="83"/>
    </row>
    <row r="782" spans="2:12" x14ac:dyDescent="0.25">
      <c r="B782" s="65"/>
      <c r="C782" s="65"/>
      <c r="D782" s="65"/>
      <c r="E782" s="66"/>
      <c r="F782" s="81"/>
      <c r="G782" s="82" t="s">
        <v>108</v>
      </c>
      <c r="H782" s="83"/>
      <c r="I782" s="83"/>
      <c r="J782" s="83"/>
      <c r="K782" s="83"/>
      <c r="L782" s="83"/>
    </row>
    <row r="783" spans="2:12" x14ac:dyDescent="0.25">
      <c r="B783" s="65"/>
      <c r="C783" s="65"/>
      <c r="D783" s="65"/>
      <c r="E783" s="66"/>
      <c r="F783" s="81"/>
      <c r="G783" s="82" t="s">
        <v>109</v>
      </c>
      <c r="H783" s="83"/>
      <c r="I783" s="83"/>
      <c r="J783" s="83"/>
      <c r="K783" s="83"/>
      <c r="L783" s="83"/>
    </row>
    <row r="784" spans="2:12" x14ac:dyDescent="0.25">
      <c r="B784" s="65"/>
      <c r="C784" s="65"/>
      <c r="D784" s="65"/>
      <c r="E784" s="66"/>
      <c r="F784" s="81"/>
      <c r="G784" s="82" t="s">
        <v>110</v>
      </c>
      <c r="H784" s="83"/>
      <c r="I784" s="83"/>
      <c r="J784" s="83"/>
      <c r="K784" s="83"/>
      <c r="L784" s="83"/>
    </row>
    <row r="785" spans="2:15" x14ac:dyDescent="0.25">
      <c r="B785" s="65"/>
      <c r="C785" s="65"/>
      <c r="D785" s="65"/>
      <c r="E785" s="66"/>
      <c r="F785" s="81"/>
      <c r="G785" s="82" t="s">
        <v>111</v>
      </c>
      <c r="H785" s="83"/>
      <c r="I785" s="83"/>
      <c r="J785" s="83"/>
      <c r="K785" s="83"/>
      <c r="L785" s="83"/>
    </row>
    <row r="786" spans="2:15" x14ac:dyDescent="0.25">
      <c r="B786" s="65"/>
      <c r="C786" s="65"/>
      <c r="D786" s="65"/>
      <c r="E786" s="66"/>
      <c r="F786" s="81"/>
      <c r="G786" s="82" t="s">
        <v>112</v>
      </c>
      <c r="H786" s="83"/>
      <c r="I786" s="83"/>
      <c r="J786" s="83"/>
      <c r="K786" s="83"/>
      <c r="L786" s="83"/>
    </row>
    <row r="787" spans="2:15" x14ac:dyDescent="0.25">
      <c r="B787" s="65"/>
      <c r="C787" s="65"/>
      <c r="D787" s="65"/>
      <c r="E787" s="66"/>
      <c r="F787" s="81"/>
      <c r="G787" s="82" t="s">
        <v>113</v>
      </c>
      <c r="H787" s="83"/>
      <c r="I787" s="83"/>
      <c r="J787" s="83"/>
      <c r="K787" s="83"/>
      <c r="L787" s="83"/>
    </row>
    <row r="788" spans="2:15" x14ac:dyDescent="0.25">
      <c r="B788" s="65"/>
      <c r="C788" s="65"/>
      <c r="D788" s="65"/>
      <c r="E788" s="66"/>
      <c r="F788" s="81"/>
      <c r="G788" s="82" t="s">
        <v>114</v>
      </c>
      <c r="H788" s="83"/>
      <c r="I788" s="83"/>
      <c r="J788" s="83"/>
      <c r="K788" s="83"/>
      <c r="L788" s="83"/>
    </row>
    <row r="789" spans="2:15" x14ac:dyDescent="0.25">
      <c r="B789" s="65"/>
      <c r="C789" s="65"/>
      <c r="D789" s="65"/>
      <c r="E789" s="66"/>
      <c r="F789" s="81"/>
      <c r="G789" s="82" t="s">
        <v>115</v>
      </c>
      <c r="H789" s="83">
        <v>537015.39</v>
      </c>
      <c r="I789" s="83">
        <v>335556.6</v>
      </c>
      <c r="J789" s="83">
        <v>340847.7</v>
      </c>
      <c r="K789" s="83"/>
      <c r="L789" s="83"/>
    </row>
    <row r="790" spans="2:15" x14ac:dyDescent="0.25">
      <c r="B790" s="65"/>
      <c r="C790" s="65"/>
      <c r="D790" s="65"/>
      <c r="E790" s="66"/>
      <c r="F790" s="81"/>
      <c r="G790" s="82" t="s">
        <v>116</v>
      </c>
      <c r="H790" s="83"/>
      <c r="I790" s="83"/>
      <c r="J790" s="83"/>
      <c r="K790" s="83"/>
      <c r="L790" s="83"/>
    </row>
    <row r="791" spans="2:15" x14ac:dyDescent="0.25">
      <c r="B791" s="65"/>
      <c r="C791" s="65"/>
      <c r="D791" s="65"/>
      <c r="E791" s="66"/>
      <c r="F791" s="81"/>
      <c r="G791" s="80" t="s">
        <v>117</v>
      </c>
      <c r="H791" s="83"/>
      <c r="I791" s="83"/>
      <c r="J791" s="83"/>
      <c r="K791" s="83"/>
      <c r="L791" s="83"/>
    </row>
    <row r="792" spans="2:15" s="70" customFormat="1" ht="25.5" x14ac:dyDescent="0.25">
      <c r="B792" s="71"/>
      <c r="C792" s="71"/>
      <c r="D792" s="71"/>
      <c r="E792" s="72"/>
      <c r="F792" s="77" t="s">
        <v>129</v>
      </c>
      <c r="G792" s="78" t="s">
        <v>130</v>
      </c>
      <c r="H792" s="79">
        <f>+H794</f>
        <v>0</v>
      </c>
      <c r="I792" s="79">
        <f t="shared" ref="I792:L792" si="47">+I794</f>
        <v>0</v>
      </c>
      <c r="J792" s="79">
        <f t="shared" si="47"/>
        <v>0</v>
      </c>
      <c r="K792" s="79">
        <f t="shared" si="47"/>
        <v>0</v>
      </c>
      <c r="L792" s="79">
        <f t="shared" si="47"/>
        <v>0</v>
      </c>
      <c r="M792" s="201">
        <f>+J792-I792</f>
        <v>0</v>
      </c>
      <c r="N792" s="201">
        <f>+K792-I792</f>
        <v>0</v>
      </c>
      <c r="O792" s="201">
        <f>+L792-I792</f>
        <v>0</v>
      </c>
    </row>
    <row r="793" spans="2:15" x14ac:dyDescent="0.25">
      <c r="B793" s="65"/>
      <c r="C793" s="65"/>
      <c r="D793" s="65"/>
      <c r="E793" s="66"/>
      <c r="F793" s="81"/>
      <c r="G793" s="82" t="s">
        <v>199</v>
      </c>
      <c r="H793" s="83"/>
      <c r="I793" s="83"/>
      <c r="J793" s="83"/>
      <c r="K793" s="83"/>
      <c r="L793" s="83"/>
    </row>
    <row r="794" spans="2:15" s="70" customFormat="1" x14ac:dyDescent="0.25">
      <c r="B794" s="71"/>
      <c r="C794" s="71"/>
      <c r="D794" s="71"/>
      <c r="E794" s="72"/>
      <c r="F794" s="77"/>
      <c r="G794" s="78" t="s">
        <v>213</v>
      </c>
      <c r="H794" s="79">
        <f>SUM(H796:H825)</f>
        <v>0</v>
      </c>
      <c r="I794" s="79">
        <f t="shared" ref="I794:L794" si="48">SUM(I796:I825)</f>
        <v>0</v>
      </c>
      <c r="J794" s="79">
        <f t="shared" si="48"/>
        <v>0</v>
      </c>
      <c r="K794" s="79">
        <f t="shared" si="48"/>
        <v>0</v>
      </c>
      <c r="L794" s="79">
        <f t="shared" si="48"/>
        <v>0</v>
      </c>
      <c r="M794" s="200"/>
      <c r="N794" s="200"/>
      <c r="O794" s="200"/>
    </row>
    <row r="795" spans="2:15" ht="31.5" customHeight="1" x14ac:dyDescent="0.25">
      <c r="B795" s="65"/>
      <c r="C795" s="65"/>
      <c r="D795" s="65"/>
      <c r="E795" s="66"/>
      <c r="F795" s="81"/>
      <c r="G795" s="82" t="s">
        <v>200</v>
      </c>
      <c r="H795" s="83"/>
      <c r="I795" s="83"/>
      <c r="J795" s="83"/>
      <c r="K795" s="83"/>
      <c r="L795" s="83"/>
    </row>
    <row r="796" spans="2:15" ht="25.5" x14ac:dyDescent="0.25">
      <c r="B796" s="65"/>
      <c r="C796" s="65"/>
      <c r="D796" s="65"/>
      <c r="E796" s="66"/>
      <c r="F796" s="81"/>
      <c r="G796" s="82" t="s">
        <v>88</v>
      </c>
      <c r="H796" s="83"/>
      <c r="I796" s="83"/>
      <c r="J796" s="83"/>
      <c r="K796" s="83"/>
      <c r="L796" s="83"/>
    </row>
    <row r="797" spans="2:15" ht="25.5" x14ac:dyDescent="0.25">
      <c r="B797" s="65"/>
      <c r="C797" s="65"/>
      <c r="D797" s="65"/>
      <c r="E797" s="66"/>
      <c r="F797" s="81"/>
      <c r="G797" s="82" t="s">
        <v>89</v>
      </c>
      <c r="H797" s="83"/>
      <c r="I797" s="83"/>
      <c r="J797" s="83"/>
      <c r="K797" s="83"/>
      <c r="L797" s="83"/>
    </row>
    <row r="798" spans="2:15" ht="25.5" x14ac:dyDescent="0.25">
      <c r="B798" s="65"/>
      <c r="C798" s="65"/>
      <c r="D798" s="65"/>
      <c r="E798" s="66"/>
      <c r="F798" s="81"/>
      <c r="G798" s="82" t="s">
        <v>90</v>
      </c>
      <c r="H798" s="83"/>
      <c r="I798" s="83"/>
      <c r="J798" s="83"/>
      <c r="K798" s="83"/>
      <c r="L798" s="83"/>
    </row>
    <row r="799" spans="2:15" x14ac:dyDescent="0.25">
      <c r="B799" s="65"/>
      <c r="C799" s="65"/>
      <c r="D799" s="65"/>
      <c r="E799" s="66"/>
      <c r="F799" s="81"/>
      <c r="G799" s="82" t="s">
        <v>91</v>
      </c>
      <c r="H799" s="83"/>
      <c r="I799" s="83"/>
      <c r="J799" s="83"/>
      <c r="K799" s="83"/>
      <c r="L799" s="83"/>
    </row>
    <row r="800" spans="2:15" x14ac:dyDescent="0.25">
      <c r="B800" s="65"/>
      <c r="C800" s="65"/>
      <c r="D800" s="65"/>
      <c r="E800" s="66"/>
      <c r="F800" s="81"/>
      <c r="G800" s="82" t="s">
        <v>92</v>
      </c>
      <c r="H800" s="83"/>
      <c r="I800" s="83"/>
      <c r="J800" s="83"/>
      <c r="K800" s="83"/>
      <c r="L800" s="83"/>
    </row>
    <row r="801" spans="2:12" x14ac:dyDescent="0.25">
      <c r="B801" s="65"/>
      <c r="C801" s="65"/>
      <c r="D801" s="65"/>
      <c r="E801" s="66"/>
      <c r="F801" s="81"/>
      <c r="G801" s="82" t="s">
        <v>93</v>
      </c>
      <c r="H801" s="83"/>
      <c r="I801" s="83"/>
      <c r="J801" s="83"/>
      <c r="K801" s="83"/>
      <c r="L801" s="83"/>
    </row>
    <row r="802" spans="2:12" x14ac:dyDescent="0.25">
      <c r="B802" s="65"/>
      <c r="C802" s="65"/>
      <c r="D802" s="65"/>
      <c r="E802" s="66"/>
      <c r="F802" s="81"/>
      <c r="G802" s="82" t="s">
        <v>94</v>
      </c>
      <c r="H802" s="83"/>
      <c r="I802" s="83"/>
      <c r="J802" s="83"/>
      <c r="K802" s="83"/>
      <c r="L802" s="83"/>
    </row>
    <row r="803" spans="2:12" x14ac:dyDescent="0.25">
      <c r="B803" s="65"/>
      <c r="C803" s="65"/>
      <c r="D803" s="65"/>
      <c r="E803" s="66"/>
      <c r="F803" s="81"/>
      <c r="G803" s="82" t="s">
        <v>95</v>
      </c>
      <c r="H803" s="83"/>
      <c r="I803" s="83"/>
      <c r="J803" s="83"/>
      <c r="K803" s="83"/>
      <c r="L803" s="83"/>
    </row>
    <row r="804" spans="2:12" x14ac:dyDescent="0.25">
      <c r="B804" s="65"/>
      <c r="C804" s="65"/>
      <c r="D804" s="65"/>
      <c r="E804" s="66"/>
      <c r="F804" s="81"/>
      <c r="G804" s="82" t="s">
        <v>96</v>
      </c>
      <c r="H804" s="83"/>
      <c r="I804" s="83"/>
      <c r="J804" s="83"/>
      <c r="K804" s="83"/>
      <c r="L804" s="83"/>
    </row>
    <row r="805" spans="2:12" x14ac:dyDescent="0.25">
      <c r="B805" s="65"/>
      <c r="C805" s="65"/>
      <c r="D805" s="65"/>
      <c r="E805" s="66"/>
      <c r="F805" s="81"/>
      <c r="G805" s="82" t="s">
        <v>97</v>
      </c>
      <c r="H805" s="83"/>
      <c r="I805" s="83"/>
      <c r="J805" s="83"/>
      <c r="K805" s="83"/>
      <c r="L805" s="83"/>
    </row>
    <row r="806" spans="2:12" x14ac:dyDescent="0.25">
      <c r="B806" s="65"/>
      <c r="C806" s="65"/>
      <c r="D806" s="65"/>
      <c r="E806" s="66"/>
      <c r="F806" s="81"/>
      <c r="G806" s="82" t="s">
        <v>98</v>
      </c>
      <c r="H806" s="83"/>
      <c r="I806" s="83"/>
      <c r="J806" s="83"/>
      <c r="K806" s="83"/>
      <c r="L806" s="83"/>
    </row>
    <row r="807" spans="2:12" x14ac:dyDescent="0.25">
      <c r="B807" s="65"/>
      <c r="C807" s="65"/>
      <c r="D807" s="65"/>
      <c r="E807" s="66"/>
      <c r="F807" s="81"/>
      <c r="G807" s="82" t="s">
        <v>99</v>
      </c>
      <c r="H807" s="83"/>
      <c r="I807" s="83"/>
      <c r="J807" s="83"/>
      <c r="K807" s="83"/>
      <c r="L807" s="83"/>
    </row>
    <row r="808" spans="2:12" x14ac:dyDescent="0.25">
      <c r="B808" s="65"/>
      <c r="C808" s="65"/>
      <c r="D808" s="65"/>
      <c r="E808" s="66"/>
      <c r="F808" s="81"/>
      <c r="G808" s="82" t="s">
        <v>100</v>
      </c>
      <c r="H808" s="83"/>
      <c r="I808" s="83"/>
      <c r="J808" s="83"/>
      <c r="K808" s="83"/>
      <c r="L808" s="83"/>
    </row>
    <row r="809" spans="2:12" x14ac:dyDescent="0.25">
      <c r="B809" s="65"/>
      <c r="C809" s="65"/>
      <c r="D809" s="65"/>
      <c r="E809" s="66"/>
      <c r="F809" s="81"/>
      <c r="G809" s="82" t="s">
        <v>101</v>
      </c>
      <c r="H809" s="83"/>
      <c r="I809" s="83"/>
      <c r="J809" s="83"/>
      <c r="K809" s="83"/>
      <c r="L809" s="83"/>
    </row>
    <row r="810" spans="2:12" x14ac:dyDescent="0.25">
      <c r="B810" s="65"/>
      <c r="C810" s="65"/>
      <c r="D810" s="65"/>
      <c r="E810" s="66"/>
      <c r="F810" s="81"/>
      <c r="G810" s="82" t="s">
        <v>102</v>
      </c>
      <c r="H810" s="83"/>
      <c r="I810" s="83"/>
      <c r="J810" s="83"/>
      <c r="K810" s="83"/>
      <c r="L810" s="83"/>
    </row>
    <row r="811" spans="2:12" x14ac:dyDescent="0.25">
      <c r="B811" s="65"/>
      <c r="C811" s="65"/>
      <c r="D811" s="65"/>
      <c r="E811" s="66"/>
      <c r="F811" s="81"/>
      <c r="G811" s="82" t="s">
        <v>103</v>
      </c>
      <c r="H811" s="83"/>
      <c r="I811" s="83"/>
      <c r="J811" s="83"/>
      <c r="K811" s="83"/>
      <c r="L811" s="83"/>
    </row>
    <row r="812" spans="2:12" ht="25.5" x14ac:dyDescent="0.25">
      <c r="B812" s="65"/>
      <c r="C812" s="65"/>
      <c r="D812" s="65"/>
      <c r="E812" s="66"/>
      <c r="F812" s="81"/>
      <c r="G812" s="82" t="s">
        <v>104</v>
      </c>
      <c r="H812" s="83"/>
      <c r="I812" s="83"/>
      <c r="J812" s="83"/>
      <c r="K812" s="83"/>
      <c r="L812" s="83"/>
    </row>
    <row r="813" spans="2:12" ht="25.5" x14ac:dyDescent="0.25">
      <c r="B813" s="65"/>
      <c r="C813" s="65"/>
      <c r="D813" s="65"/>
      <c r="E813" s="66"/>
      <c r="F813" s="81"/>
      <c r="G813" s="82" t="s">
        <v>105</v>
      </c>
      <c r="H813" s="83"/>
      <c r="I813" s="83"/>
      <c r="J813" s="83"/>
      <c r="K813" s="83"/>
      <c r="L813" s="83"/>
    </row>
    <row r="814" spans="2:12" x14ac:dyDescent="0.25">
      <c r="B814" s="65"/>
      <c r="C814" s="65"/>
      <c r="D814" s="65"/>
      <c r="E814" s="66"/>
      <c r="F814" s="81"/>
      <c r="G814" s="82" t="s">
        <v>106</v>
      </c>
      <c r="H814" s="83"/>
      <c r="I814" s="83"/>
      <c r="J814" s="83"/>
      <c r="K814" s="83"/>
      <c r="L814" s="83"/>
    </row>
    <row r="815" spans="2:12" x14ac:dyDescent="0.25">
      <c r="B815" s="65"/>
      <c r="C815" s="65"/>
      <c r="D815" s="65"/>
      <c r="E815" s="66"/>
      <c r="F815" s="81"/>
      <c r="G815" s="82" t="s">
        <v>107</v>
      </c>
      <c r="H815" s="83"/>
      <c r="I815" s="83"/>
      <c r="J815" s="83"/>
      <c r="K815" s="83"/>
      <c r="L815" s="83"/>
    </row>
    <row r="816" spans="2:12" x14ac:dyDescent="0.25">
      <c r="B816" s="65"/>
      <c r="C816" s="65"/>
      <c r="D816" s="65"/>
      <c r="E816" s="66"/>
      <c r="F816" s="81"/>
      <c r="G816" s="82" t="s">
        <v>108</v>
      </c>
      <c r="H816" s="83"/>
      <c r="I816" s="83"/>
      <c r="J816" s="83"/>
      <c r="K816" s="83"/>
      <c r="L816" s="83"/>
    </row>
    <row r="817" spans="2:15" x14ac:dyDescent="0.25">
      <c r="B817" s="65"/>
      <c r="C817" s="65"/>
      <c r="D817" s="65"/>
      <c r="E817" s="66"/>
      <c r="F817" s="81"/>
      <c r="G817" s="82" t="s">
        <v>109</v>
      </c>
      <c r="H817" s="83"/>
      <c r="I817" s="83"/>
      <c r="J817" s="83"/>
      <c r="K817" s="83"/>
      <c r="L817" s="83"/>
    </row>
    <row r="818" spans="2:15" x14ac:dyDescent="0.25">
      <c r="B818" s="65"/>
      <c r="C818" s="65"/>
      <c r="D818" s="65"/>
      <c r="E818" s="66"/>
      <c r="F818" s="81"/>
      <c r="G818" s="82" t="s">
        <v>110</v>
      </c>
      <c r="H818" s="83"/>
      <c r="I818" s="83"/>
      <c r="J818" s="83"/>
      <c r="K818" s="83"/>
      <c r="L818" s="83"/>
    </row>
    <row r="819" spans="2:15" x14ac:dyDescent="0.25">
      <c r="B819" s="65"/>
      <c r="C819" s="65"/>
      <c r="D819" s="65"/>
      <c r="E819" s="66"/>
      <c r="F819" s="81"/>
      <c r="G819" s="82" t="s">
        <v>111</v>
      </c>
      <c r="H819" s="83"/>
      <c r="I819" s="83"/>
      <c r="J819" s="83"/>
      <c r="K819" s="83"/>
      <c r="L819" s="83"/>
    </row>
    <row r="820" spans="2:15" x14ac:dyDescent="0.25">
      <c r="B820" s="65"/>
      <c r="C820" s="65"/>
      <c r="D820" s="65"/>
      <c r="E820" s="66"/>
      <c r="F820" s="81"/>
      <c r="G820" s="82" t="s">
        <v>112</v>
      </c>
      <c r="H820" s="83"/>
      <c r="I820" s="83"/>
      <c r="J820" s="83"/>
      <c r="K820" s="83"/>
      <c r="L820" s="83"/>
    </row>
    <row r="821" spans="2:15" x14ac:dyDescent="0.25">
      <c r="B821" s="65"/>
      <c r="C821" s="65"/>
      <c r="D821" s="65"/>
      <c r="E821" s="66"/>
      <c r="F821" s="81"/>
      <c r="G821" s="82" t="s">
        <v>113</v>
      </c>
      <c r="H821" s="83"/>
      <c r="I821" s="83"/>
      <c r="J821" s="83"/>
      <c r="K821" s="83"/>
      <c r="L821" s="83"/>
    </row>
    <row r="822" spans="2:15" x14ac:dyDescent="0.25">
      <c r="B822" s="65"/>
      <c r="C822" s="65"/>
      <c r="D822" s="65"/>
      <c r="E822" s="66"/>
      <c r="F822" s="81"/>
      <c r="G822" s="82" t="s">
        <v>114</v>
      </c>
      <c r="H822" s="83"/>
      <c r="I822" s="83"/>
      <c r="J822" s="83"/>
      <c r="K822" s="83"/>
      <c r="L822" s="83"/>
    </row>
    <row r="823" spans="2:15" x14ac:dyDescent="0.25">
      <c r="B823" s="65"/>
      <c r="C823" s="65"/>
      <c r="D823" s="65"/>
      <c r="E823" s="66"/>
      <c r="F823" s="81"/>
      <c r="G823" s="82" t="s">
        <v>115</v>
      </c>
      <c r="H823" s="83"/>
      <c r="I823" s="83"/>
      <c r="J823" s="83"/>
      <c r="K823" s="83"/>
      <c r="L823" s="83"/>
    </row>
    <row r="824" spans="2:15" x14ac:dyDescent="0.25">
      <c r="B824" s="65"/>
      <c r="C824" s="65"/>
      <c r="D824" s="65"/>
      <c r="E824" s="66"/>
      <c r="F824" s="81"/>
      <c r="G824" s="82" t="s">
        <v>116</v>
      </c>
      <c r="H824" s="83"/>
      <c r="I824" s="83"/>
      <c r="J824" s="83"/>
      <c r="K824" s="83"/>
      <c r="L824" s="83"/>
    </row>
    <row r="825" spans="2:15" x14ac:dyDescent="0.25">
      <c r="B825" s="65"/>
      <c r="C825" s="65"/>
      <c r="D825" s="65"/>
      <c r="E825" s="66"/>
      <c r="F825" s="81"/>
      <c r="G825" s="80" t="s">
        <v>117</v>
      </c>
      <c r="H825" s="83"/>
      <c r="I825" s="83"/>
      <c r="J825" s="83"/>
      <c r="K825" s="83"/>
      <c r="L825" s="83"/>
    </row>
    <row r="826" spans="2:15" s="70" customFormat="1" ht="25.5" x14ac:dyDescent="0.25">
      <c r="B826" s="71"/>
      <c r="C826" s="71"/>
      <c r="D826" s="71"/>
      <c r="E826" s="72"/>
      <c r="F826" s="77">
        <v>31003</v>
      </c>
      <c r="G826" s="78" t="s">
        <v>131</v>
      </c>
      <c r="H826" s="79">
        <f>+H828</f>
        <v>17000</v>
      </c>
      <c r="I826" s="79">
        <f t="shared" ref="I826:L826" si="49">+I828</f>
        <v>0</v>
      </c>
      <c r="J826" s="79">
        <f t="shared" si="49"/>
        <v>0</v>
      </c>
      <c r="K826" s="79">
        <f t="shared" si="49"/>
        <v>0</v>
      </c>
      <c r="L826" s="79">
        <f t="shared" si="49"/>
        <v>0</v>
      </c>
      <c r="M826" s="201">
        <f>+J826-I826</f>
        <v>0</v>
      </c>
      <c r="N826" s="201">
        <f>+K826-I826</f>
        <v>0</v>
      </c>
      <c r="O826" s="201">
        <f>+L826-I826</f>
        <v>0</v>
      </c>
    </row>
    <row r="827" spans="2:15" x14ac:dyDescent="0.25">
      <c r="B827" s="65"/>
      <c r="C827" s="65"/>
      <c r="D827" s="65"/>
      <c r="E827" s="66"/>
      <c r="F827" s="81"/>
      <c r="G827" s="82" t="s">
        <v>199</v>
      </c>
      <c r="H827" s="83"/>
      <c r="I827" s="83"/>
      <c r="J827" s="83"/>
      <c r="K827" s="83"/>
      <c r="L827" s="83"/>
    </row>
    <row r="828" spans="2:15" s="70" customFormat="1" x14ac:dyDescent="0.25">
      <c r="B828" s="71"/>
      <c r="C828" s="71"/>
      <c r="D828" s="71"/>
      <c r="E828" s="72"/>
      <c r="F828" s="77"/>
      <c r="G828" s="78" t="s">
        <v>76</v>
      </c>
      <c r="H828" s="79">
        <f>SUM(H830:H859)</f>
        <v>17000</v>
      </c>
      <c r="I828" s="79">
        <f t="shared" ref="I828:L828" si="50">SUM(I830:I859)</f>
        <v>0</v>
      </c>
      <c r="J828" s="79">
        <f t="shared" si="50"/>
        <v>0</v>
      </c>
      <c r="K828" s="79">
        <f t="shared" si="50"/>
        <v>0</v>
      </c>
      <c r="L828" s="79">
        <f t="shared" si="50"/>
        <v>0</v>
      </c>
      <c r="M828" s="200"/>
      <c r="N828" s="200"/>
      <c r="O828" s="200"/>
    </row>
    <row r="829" spans="2:15" ht="31.5" customHeight="1" x14ac:dyDescent="0.25">
      <c r="B829" s="65"/>
      <c r="C829" s="65"/>
      <c r="D829" s="65"/>
      <c r="E829" s="66"/>
      <c r="F829" s="81"/>
      <c r="G829" s="82" t="s">
        <v>200</v>
      </c>
      <c r="H829" s="83"/>
      <c r="I829" s="83"/>
      <c r="J829" s="83"/>
      <c r="K829" s="83"/>
      <c r="L829" s="83"/>
    </row>
    <row r="830" spans="2:15" ht="25.5" x14ac:dyDescent="0.25">
      <c r="B830" s="65"/>
      <c r="C830" s="65"/>
      <c r="D830" s="65"/>
      <c r="E830" s="66"/>
      <c r="F830" s="81"/>
      <c r="G830" s="82" t="s">
        <v>88</v>
      </c>
      <c r="H830" s="83"/>
      <c r="I830" s="83"/>
      <c r="J830" s="83"/>
      <c r="K830" s="83"/>
      <c r="L830" s="83"/>
    </row>
    <row r="831" spans="2:15" ht="25.5" x14ac:dyDescent="0.25">
      <c r="B831" s="65"/>
      <c r="C831" s="65"/>
      <c r="D831" s="65"/>
      <c r="E831" s="66"/>
      <c r="F831" s="81"/>
      <c r="G831" s="82" t="s">
        <v>89</v>
      </c>
      <c r="H831" s="83"/>
      <c r="I831" s="83"/>
      <c r="J831" s="83"/>
      <c r="K831" s="83"/>
      <c r="L831" s="83"/>
    </row>
    <row r="832" spans="2:15" ht="25.5" x14ac:dyDescent="0.25">
      <c r="B832" s="65"/>
      <c r="C832" s="65"/>
      <c r="D832" s="65"/>
      <c r="E832" s="66"/>
      <c r="F832" s="81"/>
      <c r="G832" s="82" t="s">
        <v>90</v>
      </c>
      <c r="H832" s="83"/>
      <c r="I832" s="83"/>
      <c r="J832" s="83"/>
      <c r="K832" s="83"/>
      <c r="L832" s="83"/>
    </row>
    <row r="833" spans="2:12" x14ac:dyDescent="0.25">
      <c r="B833" s="65"/>
      <c r="C833" s="65"/>
      <c r="D833" s="65"/>
      <c r="E833" s="66"/>
      <c r="F833" s="81"/>
      <c r="G833" s="82" t="s">
        <v>91</v>
      </c>
      <c r="H833" s="83"/>
      <c r="I833" s="83"/>
      <c r="J833" s="83"/>
      <c r="K833" s="83"/>
      <c r="L833" s="83"/>
    </row>
    <row r="834" spans="2:12" x14ac:dyDescent="0.25">
      <c r="B834" s="65"/>
      <c r="C834" s="65"/>
      <c r="D834" s="65"/>
      <c r="E834" s="66"/>
      <c r="F834" s="81"/>
      <c r="G834" s="82" t="s">
        <v>92</v>
      </c>
      <c r="H834" s="83"/>
      <c r="I834" s="83"/>
      <c r="J834" s="83"/>
      <c r="K834" s="83"/>
      <c r="L834" s="83"/>
    </row>
    <row r="835" spans="2:12" x14ac:dyDescent="0.25">
      <c r="B835" s="65"/>
      <c r="C835" s="65"/>
      <c r="D835" s="65"/>
      <c r="E835" s="66"/>
      <c r="F835" s="81"/>
      <c r="G835" s="82" t="s">
        <v>93</v>
      </c>
      <c r="H835" s="83"/>
      <c r="I835" s="83"/>
      <c r="J835" s="83"/>
      <c r="K835" s="83"/>
      <c r="L835" s="83"/>
    </row>
    <row r="836" spans="2:12" x14ac:dyDescent="0.25">
      <c r="B836" s="65"/>
      <c r="C836" s="65"/>
      <c r="D836" s="65"/>
      <c r="E836" s="66"/>
      <c r="F836" s="81"/>
      <c r="G836" s="82" t="s">
        <v>94</v>
      </c>
      <c r="H836" s="83"/>
      <c r="I836" s="83"/>
      <c r="J836" s="83"/>
      <c r="K836" s="83"/>
      <c r="L836" s="83"/>
    </row>
    <row r="837" spans="2:12" x14ac:dyDescent="0.25">
      <c r="B837" s="65"/>
      <c r="C837" s="65"/>
      <c r="D837" s="65"/>
      <c r="E837" s="66"/>
      <c r="F837" s="81"/>
      <c r="G837" s="82" t="s">
        <v>95</v>
      </c>
      <c r="H837" s="83"/>
      <c r="I837" s="83"/>
      <c r="J837" s="83"/>
      <c r="K837" s="83"/>
      <c r="L837" s="83"/>
    </row>
    <row r="838" spans="2:12" x14ac:dyDescent="0.25">
      <c r="B838" s="65"/>
      <c r="C838" s="65"/>
      <c r="D838" s="65"/>
      <c r="E838" s="66"/>
      <c r="F838" s="81"/>
      <c r="G838" s="82" t="s">
        <v>96</v>
      </c>
      <c r="H838" s="83"/>
      <c r="I838" s="83"/>
      <c r="J838" s="83"/>
      <c r="K838" s="83"/>
      <c r="L838" s="83"/>
    </row>
    <row r="839" spans="2:12" x14ac:dyDescent="0.25">
      <c r="B839" s="65"/>
      <c r="C839" s="65"/>
      <c r="D839" s="65"/>
      <c r="E839" s="66"/>
      <c r="F839" s="81"/>
      <c r="G839" s="82" t="s">
        <v>97</v>
      </c>
      <c r="H839" s="83"/>
      <c r="I839" s="83"/>
      <c r="J839" s="83"/>
      <c r="K839" s="83"/>
      <c r="L839" s="83"/>
    </row>
    <row r="840" spans="2:12" x14ac:dyDescent="0.25">
      <c r="B840" s="65"/>
      <c r="C840" s="65"/>
      <c r="D840" s="65"/>
      <c r="E840" s="66"/>
      <c r="F840" s="81"/>
      <c r="G840" s="82" t="s">
        <v>98</v>
      </c>
      <c r="H840" s="83"/>
      <c r="I840" s="83"/>
      <c r="J840" s="83"/>
      <c r="K840" s="83"/>
      <c r="L840" s="83"/>
    </row>
    <row r="841" spans="2:12" x14ac:dyDescent="0.25">
      <c r="B841" s="65"/>
      <c r="C841" s="65"/>
      <c r="D841" s="65"/>
      <c r="E841" s="66"/>
      <c r="F841" s="81"/>
      <c r="G841" s="82" t="s">
        <v>99</v>
      </c>
      <c r="H841" s="83"/>
      <c r="I841" s="83"/>
      <c r="J841" s="83"/>
      <c r="K841" s="83"/>
      <c r="L841" s="83"/>
    </row>
    <row r="842" spans="2:12" x14ac:dyDescent="0.25">
      <c r="B842" s="65"/>
      <c r="C842" s="65"/>
      <c r="D842" s="65"/>
      <c r="E842" s="66"/>
      <c r="F842" s="81"/>
      <c r="G842" s="82" t="s">
        <v>100</v>
      </c>
      <c r="H842" s="83"/>
      <c r="I842" s="83"/>
      <c r="J842" s="83"/>
      <c r="K842" s="83"/>
      <c r="L842" s="83"/>
    </row>
    <row r="843" spans="2:12" x14ac:dyDescent="0.25">
      <c r="B843" s="65"/>
      <c r="C843" s="65"/>
      <c r="D843" s="65"/>
      <c r="E843" s="66"/>
      <c r="F843" s="81"/>
      <c r="G843" s="82" t="s">
        <v>101</v>
      </c>
      <c r="H843" s="83"/>
      <c r="I843" s="83"/>
      <c r="J843" s="83"/>
      <c r="K843" s="83"/>
      <c r="L843" s="83"/>
    </row>
    <row r="844" spans="2:12" x14ac:dyDescent="0.25">
      <c r="B844" s="65"/>
      <c r="C844" s="65"/>
      <c r="D844" s="65"/>
      <c r="E844" s="66"/>
      <c r="F844" s="81"/>
      <c r="G844" s="82" t="s">
        <v>102</v>
      </c>
      <c r="H844" s="83"/>
      <c r="I844" s="83"/>
      <c r="J844" s="83"/>
      <c r="K844" s="83"/>
      <c r="L844" s="83"/>
    </row>
    <row r="845" spans="2:12" x14ac:dyDescent="0.25">
      <c r="B845" s="65"/>
      <c r="C845" s="65"/>
      <c r="D845" s="65"/>
      <c r="E845" s="66"/>
      <c r="F845" s="81"/>
      <c r="G845" s="82" t="s">
        <v>103</v>
      </c>
      <c r="H845" s="83"/>
      <c r="I845" s="83"/>
      <c r="J845" s="83"/>
      <c r="K845" s="83"/>
      <c r="L845" s="83"/>
    </row>
    <row r="846" spans="2:12" ht="25.5" x14ac:dyDescent="0.25">
      <c r="B846" s="65"/>
      <c r="C846" s="65"/>
      <c r="D846" s="65"/>
      <c r="E846" s="66"/>
      <c r="F846" s="81"/>
      <c r="G846" s="82" t="s">
        <v>104</v>
      </c>
      <c r="H846" s="83"/>
      <c r="I846" s="83"/>
      <c r="J846" s="83"/>
      <c r="K846" s="83"/>
      <c r="L846" s="83"/>
    </row>
    <row r="847" spans="2:12" ht="25.5" x14ac:dyDescent="0.25">
      <c r="B847" s="65"/>
      <c r="C847" s="65"/>
      <c r="D847" s="65"/>
      <c r="E847" s="66"/>
      <c r="F847" s="81"/>
      <c r="G847" s="82" t="s">
        <v>105</v>
      </c>
      <c r="H847" s="83"/>
      <c r="I847" s="83"/>
      <c r="J847" s="83"/>
      <c r="K847" s="83"/>
      <c r="L847" s="83"/>
    </row>
    <row r="848" spans="2:12" x14ac:dyDescent="0.25">
      <c r="B848" s="65"/>
      <c r="C848" s="65"/>
      <c r="D848" s="65"/>
      <c r="E848" s="66"/>
      <c r="F848" s="81"/>
      <c r="G848" s="82" t="s">
        <v>106</v>
      </c>
      <c r="H848" s="83"/>
      <c r="I848" s="83"/>
      <c r="J848" s="83"/>
      <c r="K848" s="83"/>
      <c r="L848" s="83"/>
    </row>
    <row r="849" spans="2:12" x14ac:dyDescent="0.25">
      <c r="B849" s="65"/>
      <c r="C849" s="65"/>
      <c r="D849" s="65"/>
      <c r="E849" s="66"/>
      <c r="F849" s="81"/>
      <c r="G849" s="82" t="s">
        <v>107</v>
      </c>
      <c r="H849" s="83"/>
      <c r="I849" s="83"/>
      <c r="J849" s="83"/>
      <c r="K849" s="83"/>
      <c r="L849" s="83"/>
    </row>
    <row r="850" spans="2:12" x14ac:dyDescent="0.25">
      <c r="B850" s="65"/>
      <c r="C850" s="65"/>
      <c r="D850" s="65"/>
      <c r="E850" s="66"/>
      <c r="F850" s="81"/>
      <c r="G850" s="82" t="s">
        <v>108</v>
      </c>
      <c r="H850" s="83"/>
      <c r="I850" s="83"/>
      <c r="J850" s="83"/>
      <c r="K850" s="83"/>
      <c r="L850" s="83"/>
    </row>
    <row r="851" spans="2:12" x14ac:dyDescent="0.25">
      <c r="B851" s="65"/>
      <c r="C851" s="65"/>
      <c r="D851" s="65"/>
      <c r="E851" s="66"/>
      <c r="F851" s="81"/>
      <c r="G851" s="82" t="s">
        <v>109</v>
      </c>
      <c r="H851" s="83"/>
      <c r="I851" s="83"/>
      <c r="J851" s="83"/>
      <c r="K851" s="83"/>
      <c r="L851" s="83"/>
    </row>
    <row r="852" spans="2:12" x14ac:dyDescent="0.25">
      <c r="B852" s="65"/>
      <c r="C852" s="65"/>
      <c r="D852" s="65"/>
      <c r="E852" s="66"/>
      <c r="F852" s="81"/>
      <c r="G852" s="82" t="s">
        <v>110</v>
      </c>
      <c r="H852" s="83"/>
      <c r="I852" s="83"/>
      <c r="J852" s="83"/>
      <c r="K852" s="83"/>
      <c r="L852" s="83"/>
    </row>
    <row r="853" spans="2:12" x14ac:dyDescent="0.25">
      <c r="B853" s="65"/>
      <c r="C853" s="65"/>
      <c r="D853" s="65"/>
      <c r="E853" s="66"/>
      <c r="F853" s="81"/>
      <c r="G853" s="82" t="s">
        <v>111</v>
      </c>
      <c r="H853" s="83"/>
      <c r="I853" s="83"/>
      <c r="J853" s="83"/>
      <c r="K853" s="83"/>
      <c r="L853" s="83"/>
    </row>
    <row r="854" spans="2:12" x14ac:dyDescent="0.25">
      <c r="B854" s="65"/>
      <c r="C854" s="65"/>
      <c r="D854" s="65"/>
      <c r="E854" s="66"/>
      <c r="F854" s="81"/>
      <c r="G854" s="82" t="s">
        <v>112</v>
      </c>
      <c r="H854" s="83"/>
      <c r="I854" s="83"/>
      <c r="J854" s="83"/>
      <c r="K854" s="83"/>
      <c r="L854" s="83"/>
    </row>
    <row r="855" spans="2:12" x14ac:dyDescent="0.25">
      <c r="B855" s="65"/>
      <c r="C855" s="65"/>
      <c r="D855" s="65"/>
      <c r="E855" s="66"/>
      <c r="F855" s="81"/>
      <c r="G855" s="82" t="s">
        <v>113</v>
      </c>
      <c r="H855" s="83"/>
      <c r="I855" s="83"/>
      <c r="J855" s="83"/>
      <c r="K855" s="83"/>
      <c r="L855" s="83"/>
    </row>
    <row r="856" spans="2:12" x14ac:dyDescent="0.25">
      <c r="B856" s="65"/>
      <c r="C856" s="65"/>
      <c r="D856" s="65"/>
      <c r="E856" s="66"/>
      <c r="F856" s="81"/>
      <c r="G856" s="82" t="s">
        <v>114</v>
      </c>
      <c r="H856" s="83">
        <v>17000</v>
      </c>
      <c r="I856" s="83"/>
      <c r="J856" s="83"/>
      <c r="K856" s="83"/>
      <c r="L856" s="83"/>
    </row>
    <row r="857" spans="2:12" x14ac:dyDescent="0.25">
      <c r="B857" s="65"/>
      <c r="C857" s="65"/>
      <c r="D857" s="65"/>
      <c r="E857" s="66"/>
      <c r="F857" s="81"/>
      <c r="G857" s="82" t="s">
        <v>115</v>
      </c>
      <c r="H857" s="83"/>
      <c r="I857" s="83"/>
      <c r="J857" s="83"/>
      <c r="K857" s="83"/>
      <c r="L857" s="83"/>
    </row>
    <row r="858" spans="2:12" x14ac:dyDescent="0.25">
      <c r="B858" s="65"/>
      <c r="C858" s="65"/>
      <c r="D858" s="65"/>
      <c r="E858" s="66"/>
      <c r="F858" s="81"/>
      <c r="G858" s="82" t="s">
        <v>116</v>
      </c>
      <c r="H858" s="83"/>
      <c r="I858" s="83"/>
      <c r="J858" s="83"/>
      <c r="K858" s="83"/>
      <c r="L858" s="83"/>
    </row>
    <row r="859" spans="2:12" x14ac:dyDescent="0.25">
      <c r="B859" s="65"/>
      <c r="C859" s="65"/>
      <c r="D859" s="65"/>
      <c r="E859" s="66"/>
      <c r="F859" s="81"/>
      <c r="G859" s="80" t="s">
        <v>117</v>
      </c>
      <c r="H859" s="83"/>
      <c r="I859" s="83"/>
      <c r="J859" s="83"/>
      <c r="K859" s="83"/>
      <c r="L859" s="83"/>
    </row>
    <row r="860" spans="2:12" x14ac:dyDescent="0.25">
      <c r="B860" s="65"/>
      <c r="C860" s="65"/>
      <c r="D860" s="65"/>
      <c r="E860" s="66"/>
      <c r="F860" s="81"/>
      <c r="G860" s="76" t="s">
        <v>197</v>
      </c>
      <c r="H860" s="83"/>
      <c r="I860" s="83"/>
      <c r="J860" s="83"/>
      <c r="K860" s="83"/>
      <c r="L860" s="83"/>
    </row>
    <row r="861" spans="2:12" x14ac:dyDescent="0.25">
      <c r="B861" s="65"/>
      <c r="C861" s="65"/>
      <c r="D861" s="65"/>
      <c r="E861" s="66"/>
      <c r="F861" s="81"/>
      <c r="G861" s="82" t="s">
        <v>198</v>
      </c>
      <c r="H861" s="83"/>
      <c r="I861" s="83"/>
      <c r="J861" s="83"/>
      <c r="K861" s="83"/>
      <c r="L861" s="83"/>
    </row>
    <row r="862" spans="2:12" x14ac:dyDescent="0.25">
      <c r="B862" s="65"/>
      <c r="C862" s="65"/>
      <c r="D862" s="65"/>
      <c r="E862" s="66"/>
      <c r="F862" s="81"/>
      <c r="G862" s="76" t="s">
        <v>201</v>
      </c>
      <c r="H862" s="83"/>
      <c r="I862" s="83"/>
      <c r="J862" s="83"/>
      <c r="K862" s="83"/>
      <c r="L862" s="83"/>
    </row>
    <row r="863" spans="2:12" x14ac:dyDescent="0.25">
      <c r="B863" s="65"/>
      <c r="C863" s="65"/>
      <c r="D863" s="65"/>
      <c r="E863" s="66"/>
      <c r="F863" s="81"/>
      <c r="G863" s="82" t="s">
        <v>199</v>
      </c>
      <c r="H863" s="83"/>
      <c r="I863" s="83"/>
      <c r="J863" s="83"/>
      <c r="K863" s="83"/>
      <c r="L863" s="83"/>
    </row>
    <row r="864" spans="2:12" x14ac:dyDescent="0.25">
      <c r="B864" s="65"/>
      <c r="C864" s="65"/>
      <c r="D864" s="65"/>
      <c r="E864" s="66"/>
      <c r="F864" s="81"/>
      <c r="G864" s="76" t="s">
        <v>202</v>
      </c>
      <c r="H864" s="83"/>
      <c r="I864" s="83"/>
      <c r="J864" s="83"/>
      <c r="K864" s="83"/>
      <c r="L864" s="83"/>
    </row>
    <row r="865" spans="1:15" ht="38.25" x14ac:dyDescent="0.25">
      <c r="B865" s="65"/>
      <c r="C865" s="65"/>
      <c r="D865" s="65"/>
      <c r="E865" s="66"/>
      <c r="F865" s="81"/>
      <c r="G865" s="82" t="s">
        <v>203</v>
      </c>
      <c r="H865" s="83"/>
      <c r="I865" s="83"/>
      <c r="J865" s="83"/>
      <c r="K865" s="83"/>
      <c r="L865" s="83"/>
    </row>
    <row r="866" spans="1:15" x14ac:dyDescent="0.25">
      <c r="B866" s="65"/>
      <c r="C866" s="65"/>
      <c r="D866" s="65"/>
      <c r="E866" s="66"/>
      <c r="F866" s="81"/>
      <c r="G866" s="82" t="s">
        <v>204</v>
      </c>
      <c r="H866" s="83"/>
      <c r="I866" s="83"/>
      <c r="J866" s="83"/>
      <c r="K866" s="83"/>
      <c r="L866" s="83"/>
    </row>
    <row r="867" spans="1:15" x14ac:dyDescent="0.25">
      <c r="B867" s="65"/>
      <c r="C867" s="65"/>
      <c r="D867" s="65"/>
      <c r="E867" s="66"/>
      <c r="F867" s="81"/>
      <c r="G867" s="82" t="s">
        <v>205</v>
      </c>
      <c r="H867" s="83"/>
      <c r="I867" s="83"/>
      <c r="J867" s="83"/>
      <c r="K867" s="83"/>
      <c r="L867" s="83"/>
    </row>
    <row r="868" spans="1:15" s="70" customFormat="1" x14ac:dyDescent="0.25">
      <c r="B868" s="85" t="s">
        <v>206</v>
      </c>
      <c r="C868" s="85" t="s">
        <v>206</v>
      </c>
      <c r="D868" s="85" t="s">
        <v>206</v>
      </c>
      <c r="E868" s="85" t="s">
        <v>206</v>
      </c>
      <c r="F868" s="86" t="s">
        <v>206</v>
      </c>
      <c r="G868" s="87" t="s">
        <v>207</v>
      </c>
      <c r="H868" s="88">
        <f>SUM(H13:H42)</f>
        <v>4215895.9099999992</v>
      </c>
      <c r="I868" s="88">
        <f>SUM(I13:I42)</f>
        <v>4048355.6999999993</v>
      </c>
      <c r="J868" s="88">
        <f>SUM(J13:J42)</f>
        <v>4520018.3836150086</v>
      </c>
      <c r="K868" s="88">
        <f>SUM(K13:K42)</f>
        <v>4551210.5246150084</v>
      </c>
      <c r="L868" s="88">
        <f>SUM(L13:L42)</f>
        <v>4605506.1603650078</v>
      </c>
      <c r="M868" s="200"/>
      <c r="N868" s="200"/>
      <c r="O868" s="200"/>
    </row>
    <row r="869" spans="1:15" x14ac:dyDescent="0.25">
      <c r="A869" s="67"/>
    </row>
    <row r="872" spans="1:15" x14ac:dyDescent="0.25">
      <c r="E872" s="68"/>
    </row>
  </sheetData>
  <mergeCells count="8">
    <mergeCell ref="J3:J4"/>
    <mergeCell ref="K3:K4"/>
    <mergeCell ref="L3:L4"/>
    <mergeCell ref="B3:D3"/>
    <mergeCell ref="E3:F3"/>
    <mergeCell ref="G3:G4"/>
    <mergeCell ref="H3:H4"/>
    <mergeCell ref="I3:I4"/>
  </mergeCells>
  <hyperlinks>
    <hyperlink ref="D38" location="_ftnref1" display="_ftnref1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BG34"/>
  <sheetViews>
    <sheetView topLeftCell="A4" workbookViewId="0">
      <pane xSplit="4" ySplit="2" topLeftCell="AT27" activePane="bottomRight" state="frozen"/>
      <selection activeCell="A4" sqref="A4"/>
      <selection pane="topRight" activeCell="E4" sqref="E4"/>
      <selection pane="bottomLeft" activeCell="A6" sqref="A6"/>
      <selection pane="bottomRight" activeCell="AW31" sqref="AW31"/>
    </sheetView>
  </sheetViews>
  <sheetFormatPr defaultRowHeight="15" x14ac:dyDescent="0.25"/>
  <cols>
    <col min="3" max="3" width="9.140625" style="63"/>
    <col min="4" max="4" width="36.5703125" customWidth="1"/>
    <col min="5" max="5" width="10.42578125" bestFit="1" customWidth="1"/>
    <col min="6" max="6" width="9.85546875" customWidth="1"/>
    <col min="7" max="15" width="9.140625" customWidth="1"/>
    <col min="16" max="16" width="10.42578125" customWidth="1"/>
    <col min="17" max="17" width="10.7109375" bestFit="1" customWidth="1"/>
    <col min="18" max="26" width="9.140625" customWidth="1"/>
    <col min="27" max="27" width="10.42578125" bestFit="1" customWidth="1"/>
    <col min="28" max="28" width="9.85546875" customWidth="1"/>
    <col min="29" max="37" width="9.140625" customWidth="1"/>
    <col min="38" max="38" width="10.42578125" customWidth="1"/>
    <col min="39" max="39" width="10.28515625" customWidth="1"/>
    <col min="40" max="48" width="9.140625" customWidth="1"/>
    <col min="49" max="49" width="10.42578125" bestFit="1" customWidth="1"/>
    <col min="50" max="50" width="10.28515625" bestFit="1" customWidth="1"/>
  </cols>
  <sheetData>
    <row r="2" spans="1:59" s="111" customFormat="1" ht="16.5" x14ac:dyDescent="0.25">
      <c r="A2" s="110" t="s">
        <v>283</v>
      </c>
    </row>
    <row r="3" spans="1:59" x14ac:dyDescent="0.25">
      <c r="BF3" t="s">
        <v>282</v>
      </c>
    </row>
    <row r="4" spans="1:59" x14ac:dyDescent="0.25">
      <c r="B4" s="264" t="s">
        <v>85</v>
      </c>
      <c r="C4" s="264"/>
      <c r="D4" s="264" t="s">
        <v>86</v>
      </c>
      <c r="E4" s="264" t="s">
        <v>505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 t="s">
        <v>278</v>
      </c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 t="s">
        <v>279</v>
      </c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 t="s">
        <v>210</v>
      </c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 t="s">
        <v>281</v>
      </c>
      <c r="AX4" s="264"/>
      <c r="AY4" s="264"/>
      <c r="AZ4" s="264"/>
      <c r="BA4" s="264"/>
      <c r="BB4" s="264"/>
      <c r="BC4" s="264"/>
      <c r="BD4" s="264"/>
      <c r="BE4" s="264"/>
      <c r="BF4" s="264"/>
      <c r="BG4" s="264"/>
    </row>
    <row r="5" spans="1:59" ht="83.25" x14ac:dyDescent="0.25">
      <c r="B5" s="264"/>
      <c r="C5" s="264"/>
      <c r="D5" s="264"/>
      <c r="E5" s="49" t="s">
        <v>87</v>
      </c>
      <c r="F5" s="50" t="s">
        <v>132</v>
      </c>
      <c r="G5" s="50" t="s">
        <v>133</v>
      </c>
      <c r="H5" s="50" t="s">
        <v>134</v>
      </c>
      <c r="I5" s="50" t="s">
        <v>135</v>
      </c>
      <c r="J5" s="50" t="s">
        <v>136</v>
      </c>
      <c r="K5" s="50" t="s">
        <v>137</v>
      </c>
      <c r="L5" s="50" t="s">
        <v>138</v>
      </c>
      <c r="M5" s="50" t="s">
        <v>139</v>
      </c>
      <c r="N5" s="50" t="s">
        <v>140</v>
      </c>
      <c r="O5" s="50" t="s">
        <v>141</v>
      </c>
      <c r="P5" s="51" t="s">
        <v>87</v>
      </c>
      <c r="Q5" s="50" t="s">
        <v>132</v>
      </c>
      <c r="R5" s="50" t="s">
        <v>133</v>
      </c>
      <c r="S5" s="50" t="s">
        <v>134</v>
      </c>
      <c r="T5" s="50" t="s">
        <v>135</v>
      </c>
      <c r="U5" s="50" t="s">
        <v>136</v>
      </c>
      <c r="V5" s="50" t="s">
        <v>137</v>
      </c>
      <c r="W5" s="50" t="s">
        <v>138</v>
      </c>
      <c r="X5" s="50" t="s">
        <v>139</v>
      </c>
      <c r="Y5" s="50" t="s">
        <v>140</v>
      </c>
      <c r="Z5" s="50" t="s">
        <v>141</v>
      </c>
      <c r="AA5" s="51" t="s">
        <v>87</v>
      </c>
      <c r="AB5" s="50" t="s">
        <v>132</v>
      </c>
      <c r="AC5" s="50" t="s">
        <v>133</v>
      </c>
      <c r="AD5" s="50" t="s">
        <v>134</v>
      </c>
      <c r="AE5" s="50" t="s">
        <v>135</v>
      </c>
      <c r="AF5" s="50" t="s">
        <v>136</v>
      </c>
      <c r="AG5" s="50" t="s">
        <v>137</v>
      </c>
      <c r="AH5" s="50" t="s">
        <v>138</v>
      </c>
      <c r="AI5" s="50" t="s">
        <v>139</v>
      </c>
      <c r="AJ5" s="50" t="s">
        <v>140</v>
      </c>
      <c r="AK5" s="50" t="s">
        <v>141</v>
      </c>
      <c r="AL5" s="51" t="s">
        <v>87</v>
      </c>
      <c r="AM5" s="50" t="s">
        <v>132</v>
      </c>
      <c r="AN5" s="50" t="s">
        <v>133</v>
      </c>
      <c r="AO5" s="50" t="s">
        <v>134</v>
      </c>
      <c r="AP5" s="50" t="s">
        <v>135</v>
      </c>
      <c r="AQ5" s="50" t="s">
        <v>136</v>
      </c>
      <c r="AR5" s="50" t="s">
        <v>137</v>
      </c>
      <c r="AS5" s="50" t="s">
        <v>138</v>
      </c>
      <c r="AT5" s="50" t="s">
        <v>139</v>
      </c>
      <c r="AU5" s="50" t="s">
        <v>140</v>
      </c>
      <c r="AV5" s="50" t="s">
        <v>141</v>
      </c>
      <c r="AW5" s="51" t="s">
        <v>87</v>
      </c>
      <c r="AX5" s="50" t="s">
        <v>132</v>
      </c>
      <c r="AY5" s="50" t="s">
        <v>133</v>
      </c>
      <c r="AZ5" s="50" t="s">
        <v>134</v>
      </c>
      <c r="BA5" s="50" t="s">
        <v>135</v>
      </c>
      <c r="BB5" s="50" t="s">
        <v>136</v>
      </c>
      <c r="BC5" s="50" t="s">
        <v>137</v>
      </c>
      <c r="BD5" s="50" t="s">
        <v>138</v>
      </c>
      <c r="BE5" s="50" t="s">
        <v>139</v>
      </c>
      <c r="BF5" s="50" t="s">
        <v>140</v>
      </c>
      <c r="BG5" s="50" t="s">
        <v>141</v>
      </c>
    </row>
    <row r="6" spans="1:59" ht="63.75" x14ac:dyDescent="0.25">
      <c r="B6" s="269"/>
      <c r="C6" s="62">
        <f>+Հ4!F9</f>
        <v>11001</v>
      </c>
      <c r="D6" s="61" t="str">
        <f>+Հ4!G9</f>
        <v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v>
      </c>
      <c r="E6" s="48">
        <f t="shared" ref="E6:E30" si="0">SUM(F6:O6)</f>
        <v>4215895.9099999992</v>
      </c>
      <c r="F6" s="48">
        <f>+Հ4!H9</f>
        <v>4215895.9099999992</v>
      </c>
      <c r="G6" s="48"/>
      <c r="H6" s="48"/>
      <c r="I6" s="48"/>
      <c r="J6" s="48"/>
      <c r="K6" s="48"/>
      <c r="L6" s="48"/>
      <c r="M6" s="48"/>
      <c r="N6" s="48"/>
      <c r="O6" s="48"/>
      <c r="P6" s="48">
        <f>SUM(Q6:Z6)</f>
        <v>4048355.6999999993</v>
      </c>
      <c r="Q6" s="48">
        <f>+Հ4!I9</f>
        <v>4048355.6999999993</v>
      </c>
      <c r="R6" s="48"/>
      <c r="S6" s="48"/>
      <c r="T6" s="48"/>
      <c r="U6" s="48"/>
      <c r="V6" s="48"/>
      <c r="W6" s="48"/>
      <c r="X6" s="48"/>
      <c r="Y6" s="48"/>
      <c r="Z6" s="48"/>
      <c r="AA6" s="48">
        <f t="shared" ref="AA6:AA30" si="1">SUM(AB6:AK6)</f>
        <v>4520018.3836150086</v>
      </c>
      <c r="AB6" s="48">
        <f>+Հ4!J9</f>
        <v>4520018.3836150086</v>
      </c>
      <c r="AC6" s="48"/>
      <c r="AD6" s="48"/>
      <c r="AE6" s="48"/>
      <c r="AF6" s="48"/>
      <c r="AG6" s="48"/>
      <c r="AH6" s="48"/>
      <c r="AI6" s="48"/>
      <c r="AJ6" s="48"/>
      <c r="AK6" s="48"/>
      <c r="AL6" s="48">
        <f t="shared" ref="AL6:AL30" si="2">SUM(AM6:AV6)</f>
        <v>4551210.5246150084</v>
      </c>
      <c r="AM6" s="48">
        <f>+Հ4!K9</f>
        <v>4551210.5246150084</v>
      </c>
      <c r="AN6" s="48"/>
      <c r="AO6" s="48"/>
      <c r="AP6" s="48"/>
      <c r="AQ6" s="48"/>
      <c r="AR6" s="48"/>
      <c r="AS6" s="48"/>
      <c r="AT6" s="48"/>
      <c r="AU6" s="48"/>
      <c r="AV6" s="48"/>
      <c r="AW6" s="48">
        <f t="shared" ref="AW6:AW30" si="3">SUM(AX6:BG6)</f>
        <v>4605506.1603650078</v>
      </c>
      <c r="AX6" s="48">
        <f>+Հ4!L9</f>
        <v>4605506.1603650078</v>
      </c>
      <c r="AY6" s="48"/>
      <c r="AZ6" s="48"/>
      <c r="BA6" s="48"/>
      <c r="BB6" s="48"/>
      <c r="BC6" s="48"/>
      <c r="BD6" s="48"/>
      <c r="BE6" s="48"/>
      <c r="BF6" s="48"/>
      <c r="BG6" s="48"/>
    </row>
    <row r="7" spans="1:59" ht="51" x14ac:dyDescent="0.25">
      <c r="B7" s="269"/>
      <c r="C7" s="62">
        <f>+Հ4!F43</f>
        <v>11002</v>
      </c>
      <c r="D7" s="61" t="str">
        <f>+Հ4!G43</f>
        <v>ՀՀ Վճռաբեկ դատարանի բնականոն գործունեության և ՀՀ Վճռաբեկ դատարանի կողմից դատական պաշտպանության իրավունքի ապահովում</v>
      </c>
      <c r="E7" s="48">
        <f t="shared" si="0"/>
        <v>1193377.54</v>
      </c>
      <c r="F7" s="48">
        <f>+Հ4!H43</f>
        <v>1193377.54</v>
      </c>
      <c r="G7" s="48"/>
      <c r="H7" s="48"/>
      <c r="I7" s="48"/>
      <c r="J7" s="48"/>
      <c r="K7" s="48"/>
      <c r="L7" s="48"/>
      <c r="M7" s="48"/>
      <c r="N7" s="48"/>
      <c r="O7" s="48"/>
      <c r="P7" s="48">
        <f t="shared" ref="P7:P30" si="4">SUM(Q7:Z7)</f>
        <v>1147169.1000000003</v>
      </c>
      <c r="Q7" s="48">
        <f>+Հ4!I43</f>
        <v>1147169.1000000003</v>
      </c>
      <c r="R7" s="48"/>
      <c r="S7" s="48"/>
      <c r="T7" s="48"/>
      <c r="U7" s="48"/>
      <c r="V7" s="48"/>
      <c r="W7" s="48"/>
      <c r="X7" s="48"/>
      <c r="Y7" s="48"/>
      <c r="Z7" s="48"/>
      <c r="AA7" s="48">
        <f t="shared" si="1"/>
        <v>1204989.1400000001</v>
      </c>
      <c r="AB7" s="48">
        <f>+Հ4!J43</f>
        <v>1204989.1400000001</v>
      </c>
      <c r="AC7" s="48"/>
      <c r="AD7" s="48"/>
      <c r="AE7" s="48"/>
      <c r="AF7" s="48"/>
      <c r="AG7" s="48"/>
      <c r="AH7" s="48"/>
      <c r="AI7" s="48"/>
      <c r="AJ7" s="48"/>
      <c r="AK7" s="48"/>
      <c r="AL7" s="48">
        <f t="shared" si="2"/>
        <v>1213063.6399999999</v>
      </c>
      <c r="AM7" s="48">
        <f>+Հ4!K43</f>
        <v>1213063.6399999999</v>
      </c>
      <c r="AN7" s="48"/>
      <c r="AO7" s="48"/>
      <c r="AP7" s="48"/>
      <c r="AQ7" s="48"/>
      <c r="AR7" s="48"/>
      <c r="AS7" s="48"/>
      <c r="AT7" s="48"/>
      <c r="AU7" s="48"/>
      <c r="AV7" s="48"/>
      <c r="AW7" s="48">
        <f t="shared" si="3"/>
        <v>1219011.6399999999</v>
      </c>
      <c r="AX7" s="48">
        <f>+Հ4!L43</f>
        <v>1219011.6399999999</v>
      </c>
      <c r="AY7" s="48"/>
      <c r="AZ7" s="48"/>
      <c r="BA7" s="48"/>
      <c r="BB7" s="48"/>
      <c r="BC7" s="48"/>
      <c r="BD7" s="48"/>
      <c r="BE7" s="48"/>
      <c r="BF7" s="48"/>
      <c r="BG7" s="48"/>
    </row>
    <row r="8" spans="1:59" ht="63.75" x14ac:dyDescent="0.25">
      <c r="B8" s="269"/>
      <c r="C8" s="62">
        <f>+Հ4!F77</f>
        <v>11003</v>
      </c>
      <c r="D8" s="61" t="str">
        <f>+Հ4!G77</f>
        <v>ՀՀ Վերաքննիչ քաղաքացիական դատարանի բնականոն գործունեության և ՀՀ Վերաքննիչ քաղաքացիական դատարանի կողմից դատական պաշտպանության իրավունքի ապահովում</v>
      </c>
      <c r="E8" s="48">
        <f t="shared" si="0"/>
        <v>727997.77499999991</v>
      </c>
      <c r="F8" s="48">
        <f>+Հ4!H77</f>
        <v>727997.77499999991</v>
      </c>
      <c r="G8" s="48"/>
      <c r="H8" s="48"/>
      <c r="I8" s="48"/>
      <c r="J8" s="48"/>
      <c r="K8" s="48"/>
      <c r="L8" s="48"/>
      <c r="M8" s="48"/>
      <c r="N8" s="48"/>
      <c r="O8" s="48"/>
      <c r="P8" s="48">
        <f t="shared" si="4"/>
        <v>650426.20000000007</v>
      </c>
      <c r="Q8" s="48">
        <f>+Հ4!I77</f>
        <v>650426.20000000007</v>
      </c>
      <c r="R8" s="48"/>
      <c r="S8" s="48"/>
      <c r="T8" s="48"/>
      <c r="U8" s="48"/>
      <c r="V8" s="48"/>
      <c r="W8" s="48"/>
      <c r="X8" s="48"/>
      <c r="Y8" s="48"/>
      <c r="Z8" s="48"/>
      <c r="AA8" s="48">
        <f t="shared" si="1"/>
        <v>707498.66799999995</v>
      </c>
      <c r="AB8" s="48">
        <f>+Հ4!J77</f>
        <v>707498.66799999995</v>
      </c>
      <c r="AC8" s="48"/>
      <c r="AD8" s="48"/>
      <c r="AE8" s="48"/>
      <c r="AF8" s="48"/>
      <c r="AG8" s="48"/>
      <c r="AH8" s="48"/>
      <c r="AI8" s="48"/>
      <c r="AJ8" s="48"/>
      <c r="AK8" s="48"/>
      <c r="AL8" s="48">
        <f t="shared" si="2"/>
        <v>711764.96799999988</v>
      </c>
      <c r="AM8" s="48">
        <f>+Հ4!K77</f>
        <v>711764.96799999988</v>
      </c>
      <c r="AN8" s="48"/>
      <c r="AO8" s="48"/>
      <c r="AP8" s="48"/>
      <c r="AQ8" s="48"/>
      <c r="AR8" s="48"/>
      <c r="AS8" s="48"/>
      <c r="AT8" s="48"/>
      <c r="AU8" s="48"/>
      <c r="AV8" s="48"/>
      <c r="AW8" s="48">
        <f t="shared" si="3"/>
        <v>715626.3679999999</v>
      </c>
      <c r="AX8" s="48">
        <f>+Հ4!L77</f>
        <v>715626.3679999999</v>
      </c>
      <c r="AY8" s="48"/>
      <c r="AZ8" s="48"/>
      <c r="BA8" s="48"/>
      <c r="BB8" s="48"/>
      <c r="BC8" s="48"/>
      <c r="BD8" s="48"/>
      <c r="BE8" s="48"/>
      <c r="BF8" s="48"/>
      <c r="BG8" s="48"/>
    </row>
    <row r="9" spans="1:59" ht="51" x14ac:dyDescent="0.25">
      <c r="B9" s="269"/>
      <c r="C9" s="62">
        <f>+Հ4!F111</f>
        <v>11004</v>
      </c>
      <c r="D9" s="61" t="str">
        <f>+Հ4!G111</f>
        <v>ՀՀ Վերաքննիչ քրեական դատարանի բնականոն գործունեության և ՀՀ Վերաքննիչ քրեական դատարանի կողմից դատական պաշտպանության իրավունքի ապահովում</v>
      </c>
      <c r="E9" s="48">
        <f t="shared" si="0"/>
        <v>800815.4</v>
      </c>
      <c r="F9" s="48">
        <f>+Հ4!H111</f>
        <v>800815.4</v>
      </c>
      <c r="G9" s="48"/>
      <c r="H9" s="48"/>
      <c r="I9" s="48"/>
      <c r="J9" s="48"/>
      <c r="K9" s="48"/>
      <c r="L9" s="48"/>
      <c r="M9" s="48"/>
      <c r="N9" s="48"/>
      <c r="O9" s="48"/>
      <c r="P9" s="48">
        <f t="shared" si="4"/>
        <v>721994.6</v>
      </c>
      <c r="Q9" s="48">
        <f>+Հ4!I111</f>
        <v>721994.6</v>
      </c>
      <c r="R9" s="48"/>
      <c r="S9" s="48"/>
      <c r="T9" s="48"/>
      <c r="U9" s="48"/>
      <c r="V9" s="48"/>
      <c r="W9" s="48"/>
      <c r="X9" s="48"/>
      <c r="Y9" s="48"/>
      <c r="Z9" s="48"/>
      <c r="AA9" s="48">
        <f t="shared" si="1"/>
        <v>801401.50000000012</v>
      </c>
      <c r="AB9" s="48">
        <f>+Հ4!J111</f>
        <v>801401.50000000012</v>
      </c>
      <c r="AC9" s="48"/>
      <c r="AD9" s="48"/>
      <c r="AE9" s="48"/>
      <c r="AF9" s="48"/>
      <c r="AG9" s="48"/>
      <c r="AH9" s="48"/>
      <c r="AI9" s="48"/>
      <c r="AJ9" s="48"/>
      <c r="AK9" s="48"/>
      <c r="AL9" s="48">
        <f t="shared" si="2"/>
        <v>806933.4</v>
      </c>
      <c r="AM9" s="48">
        <f>+Հ4!K111</f>
        <v>806933.4</v>
      </c>
      <c r="AN9" s="48"/>
      <c r="AO9" s="48"/>
      <c r="AP9" s="48"/>
      <c r="AQ9" s="48"/>
      <c r="AR9" s="48"/>
      <c r="AS9" s="48"/>
      <c r="AT9" s="48"/>
      <c r="AU9" s="48"/>
      <c r="AV9" s="48"/>
      <c r="AW9" s="48">
        <f t="shared" si="3"/>
        <v>811875.00000000012</v>
      </c>
      <c r="AX9" s="48">
        <f>+Հ4!L111</f>
        <v>811875.00000000012</v>
      </c>
      <c r="AY9" s="48"/>
      <c r="AZ9" s="48"/>
      <c r="BA9" s="48"/>
      <c r="BB9" s="48"/>
      <c r="BC9" s="48"/>
      <c r="BD9" s="48"/>
      <c r="BE9" s="48"/>
      <c r="BF9" s="48"/>
      <c r="BG9" s="48"/>
    </row>
    <row r="10" spans="1:59" ht="51" x14ac:dyDescent="0.25">
      <c r="B10" s="269"/>
      <c r="C10" s="62">
        <f>+Հ4!F145</f>
        <v>11005</v>
      </c>
      <c r="D10" s="61" t="str">
        <f>+Հ4!G145</f>
        <v>ՀՀ Վերաքննիչ վարչական դատարանի բնականոն գործունեության և ՀՀ Վերաքննիչ վարչական դատարանի կողմից դատական պաշտպանության իրավունքի ապահովում</v>
      </c>
      <c r="E10" s="48">
        <f t="shared" si="0"/>
        <v>524395.29999999993</v>
      </c>
      <c r="F10" s="48">
        <f>+Հ4!H145</f>
        <v>524395.29999999993</v>
      </c>
      <c r="G10" s="48"/>
      <c r="H10" s="48"/>
      <c r="I10" s="48"/>
      <c r="J10" s="48"/>
      <c r="K10" s="48"/>
      <c r="L10" s="48"/>
      <c r="M10" s="48"/>
      <c r="N10" s="48"/>
      <c r="O10" s="48"/>
      <c r="P10" s="48">
        <f t="shared" si="4"/>
        <v>468459.3</v>
      </c>
      <c r="Q10" s="48">
        <f>+Հ4!I145</f>
        <v>468459.3</v>
      </c>
      <c r="R10" s="48"/>
      <c r="S10" s="48"/>
      <c r="T10" s="48"/>
      <c r="U10" s="48"/>
      <c r="V10" s="48"/>
      <c r="W10" s="48"/>
      <c r="X10" s="48"/>
      <c r="Y10" s="48"/>
      <c r="Z10" s="48"/>
      <c r="AA10" s="48">
        <f t="shared" si="1"/>
        <v>521896.8</v>
      </c>
      <c r="AB10" s="48">
        <f>+Հ4!J145</f>
        <v>521896.8</v>
      </c>
      <c r="AC10" s="48"/>
      <c r="AD10" s="48"/>
      <c r="AE10" s="48"/>
      <c r="AF10" s="48"/>
      <c r="AG10" s="48"/>
      <c r="AH10" s="48"/>
      <c r="AI10" s="48"/>
      <c r="AJ10" s="48"/>
      <c r="AK10" s="48"/>
      <c r="AL10" s="48">
        <f t="shared" si="2"/>
        <v>511834.7</v>
      </c>
      <c r="AM10" s="48">
        <f>+Հ4!K145</f>
        <v>511834.7</v>
      </c>
      <c r="AN10" s="48"/>
      <c r="AO10" s="48"/>
      <c r="AP10" s="48"/>
      <c r="AQ10" s="48"/>
      <c r="AR10" s="48"/>
      <c r="AS10" s="48"/>
      <c r="AT10" s="48"/>
      <c r="AU10" s="48"/>
      <c r="AV10" s="48"/>
      <c r="AW10" s="48">
        <f t="shared" si="3"/>
        <v>515548.10000000003</v>
      </c>
      <c r="AX10" s="48">
        <f>+Հ4!L145</f>
        <v>515548.10000000003</v>
      </c>
      <c r="AY10" s="48"/>
      <c r="AZ10" s="48"/>
      <c r="BA10" s="48"/>
      <c r="BB10" s="48"/>
      <c r="BC10" s="48"/>
      <c r="BD10" s="48"/>
      <c r="BE10" s="48"/>
      <c r="BF10" s="48"/>
      <c r="BG10" s="48"/>
    </row>
    <row r="11" spans="1:59" ht="51" x14ac:dyDescent="0.25">
      <c r="B11" s="269"/>
      <c r="C11" s="62">
        <f>+Հ4!F179</f>
        <v>11006</v>
      </c>
      <c r="D11" s="61" t="str">
        <f>+Հ4!G179</f>
        <v>ՀՀ Վարչական դատարանի բնականոն գործունեության և ՀՀ Վարչական դատարանի կողմից դատական պաշտպանության իրավունքի ապահովում</v>
      </c>
      <c r="E11" s="48">
        <f>SUM(F11:O11)</f>
        <v>969859.24</v>
      </c>
      <c r="F11" s="48">
        <f>+Հ4!H179</f>
        <v>969859.24</v>
      </c>
      <c r="G11" s="48"/>
      <c r="H11" s="48"/>
      <c r="I11" s="48"/>
      <c r="J11" s="48"/>
      <c r="K11" s="48"/>
      <c r="L11" s="48"/>
      <c r="M11" s="48"/>
      <c r="N11" s="48"/>
      <c r="O11" s="48"/>
      <c r="P11" s="48">
        <f t="shared" si="4"/>
        <v>833715.79999999993</v>
      </c>
      <c r="Q11" s="48">
        <f>+Հ4!I179</f>
        <v>833715.79999999993</v>
      </c>
      <c r="R11" s="48"/>
      <c r="S11" s="48"/>
      <c r="T11" s="48"/>
      <c r="U11" s="48"/>
      <c r="V11" s="48"/>
      <c r="W11" s="48"/>
      <c r="X11" s="48"/>
      <c r="Y11" s="48"/>
      <c r="Z11" s="48"/>
      <c r="AA11" s="48">
        <f t="shared" si="1"/>
        <v>1094043.5</v>
      </c>
      <c r="AB11" s="48">
        <f>+Հ4!J179</f>
        <v>1094043.5</v>
      </c>
      <c r="AC11" s="48"/>
      <c r="AD11" s="48"/>
      <c r="AE11" s="48"/>
      <c r="AF11" s="48"/>
      <c r="AG11" s="48"/>
      <c r="AH11" s="48"/>
      <c r="AI11" s="48"/>
      <c r="AJ11" s="48"/>
      <c r="AK11" s="48"/>
      <c r="AL11" s="48">
        <f t="shared" si="2"/>
        <v>1102449.5999999999</v>
      </c>
      <c r="AM11" s="48">
        <f>+Հ4!K179</f>
        <v>1102449.5999999999</v>
      </c>
      <c r="AN11" s="48"/>
      <c r="AO11" s="48"/>
      <c r="AP11" s="48"/>
      <c r="AQ11" s="48"/>
      <c r="AR11" s="48"/>
      <c r="AS11" s="48"/>
      <c r="AT11" s="48"/>
      <c r="AU11" s="48"/>
      <c r="AV11" s="48"/>
      <c r="AW11" s="48">
        <f t="shared" si="3"/>
        <v>1110560.5</v>
      </c>
      <c r="AX11" s="48">
        <f>+Հ4!L179</f>
        <v>1110560.5</v>
      </c>
      <c r="AY11" s="48"/>
      <c r="AZ11" s="48"/>
      <c r="BA11" s="48"/>
      <c r="BB11" s="48"/>
      <c r="BC11" s="48"/>
      <c r="BD11" s="48"/>
      <c r="BE11" s="48"/>
      <c r="BF11" s="48"/>
      <c r="BG11" s="48"/>
    </row>
    <row r="12" spans="1:59" ht="76.5" x14ac:dyDescent="0.25">
      <c r="B12" s="269"/>
      <c r="C12" s="62">
        <f>+Հ4!F213</f>
        <v>11008</v>
      </c>
      <c r="D12" s="61" t="str">
        <f>+Հ4!G213</f>
        <v>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</v>
      </c>
      <c r="E12" s="48">
        <f t="shared" si="0"/>
        <v>349741.83999999997</v>
      </c>
      <c r="F12" s="48"/>
      <c r="G12" s="48">
        <f>+Հ4!H213</f>
        <v>349741.83999999997</v>
      </c>
      <c r="H12" s="48"/>
      <c r="I12" s="48"/>
      <c r="J12" s="48"/>
      <c r="K12" s="48"/>
      <c r="L12" s="48"/>
      <c r="M12" s="48"/>
      <c r="N12" s="48"/>
      <c r="O12" s="48"/>
      <c r="P12" s="48">
        <f t="shared" si="4"/>
        <v>350779.99999999994</v>
      </c>
      <c r="Q12" s="48"/>
      <c r="R12" s="48">
        <f>+Հ4!I213</f>
        <v>350779.99999999994</v>
      </c>
      <c r="S12" s="48"/>
      <c r="T12" s="48"/>
      <c r="U12" s="48"/>
      <c r="V12" s="48"/>
      <c r="W12" s="48"/>
      <c r="X12" s="48"/>
      <c r="Y12" s="48"/>
      <c r="Z12" s="48"/>
      <c r="AA12" s="48">
        <f t="shared" si="1"/>
        <v>383003.2648</v>
      </c>
      <c r="AB12" s="48"/>
      <c r="AC12" s="48">
        <f>+Հ4!J213</f>
        <v>383003.2648</v>
      </c>
      <c r="AD12" s="48"/>
      <c r="AE12" s="48"/>
      <c r="AF12" s="48"/>
      <c r="AG12" s="48"/>
      <c r="AH12" s="48"/>
      <c r="AI12" s="48"/>
      <c r="AJ12" s="48"/>
      <c r="AK12" s="48"/>
      <c r="AL12" s="48">
        <f t="shared" si="2"/>
        <v>382255.36479999992</v>
      </c>
      <c r="AM12" s="48"/>
      <c r="AN12" s="48">
        <f>+Հ4!K213</f>
        <v>382255.36479999992</v>
      </c>
      <c r="AO12" s="48"/>
      <c r="AP12" s="48"/>
      <c r="AQ12" s="48"/>
      <c r="AR12" s="48"/>
      <c r="AS12" s="48"/>
      <c r="AT12" s="48"/>
      <c r="AU12" s="48"/>
      <c r="AV12" s="48"/>
      <c r="AW12" s="48">
        <f t="shared" si="3"/>
        <v>384862.2648</v>
      </c>
      <c r="AX12" s="48"/>
      <c r="AY12" s="48">
        <f>+Հ4!L213</f>
        <v>384862.2648</v>
      </c>
      <c r="AZ12" s="48"/>
      <c r="BA12" s="48"/>
      <c r="BB12" s="48"/>
      <c r="BC12" s="48"/>
      <c r="BD12" s="48"/>
      <c r="BE12" s="48"/>
      <c r="BF12" s="48"/>
      <c r="BG12" s="48"/>
    </row>
    <row r="13" spans="1:59" ht="76.5" x14ac:dyDescent="0.25">
      <c r="B13" s="269"/>
      <c r="C13" s="62">
        <f>+Հ4!F247</f>
        <v>11009</v>
      </c>
      <c r="D13" s="61" t="str">
        <f>+Հ4!G247</f>
        <v>ՀՀ Արարատի և Վայոց ձորի մարզերի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</v>
      </c>
      <c r="E13" s="48">
        <f t="shared" si="0"/>
        <v>579115.86</v>
      </c>
      <c r="F13" s="48"/>
      <c r="G13" s="48"/>
      <c r="H13" s="48">
        <f>+Հ4!H247</f>
        <v>579115.86</v>
      </c>
      <c r="I13" s="48"/>
      <c r="J13" s="48"/>
      <c r="K13" s="48"/>
      <c r="L13" s="48"/>
      <c r="M13" s="48"/>
      <c r="N13" s="48"/>
      <c r="O13" s="48"/>
      <c r="P13" s="48">
        <f t="shared" si="4"/>
        <v>532646.10000000009</v>
      </c>
      <c r="Q13" s="48"/>
      <c r="R13" s="48"/>
      <c r="S13" s="48">
        <f>+Հ4!I247</f>
        <v>532646.10000000009</v>
      </c>
      <c r="T13" s="48"/>
      <c r="U13" s="48"/>
      <c r="V13" s="48"/>
      <c r="W13" s="48"/>
      <c r="X13" s="48"/>
      <c r="Y13" s="48"/>
      <c r="Z13" s="48"/>
      <c r="AA13" s="48">
        <f t="shared" si="1"/>
        <v>574029.4</v>
      </c>
      <c r="AB13" s="48"/>
      <c r="AC13" s="48"/>
      <c r="AD13" s="48">
        <f>+Հ4!J247</f>
        <v>574029.4</v>
      </c>
      <c r="AE13" s="48"/>
      <c r="AF13" s="48"/>
      <c r="AG13" s="48"/>
      <c r="AH13" s="48"/>
      <c r="AI13" s="48"/>
      <c r="AJ13" s="48"/>
      <c r="AK13" s="48"/>
      <c r="AL13" s="48">
        <f t="shared" si="2"/>
        <v>578836.69999999995</v>
      </c>
      <c r="AM13" s="48"/>
      <c r="AN13" s="48"/>
      <c r="AO13" s="48">
        <f>+Հ4!K247</f>
        <v>578836.69999999995</v>
      </c>
      <c r="AP13" s="48"/>
      <c r="AQ13" s="48"/>
      <c r="AR13" s="48"/>
      <c r="AS13" s="48"/>
      <c r="AT13" s="48"/>
      <c r="AU13" s="48"/>
      <c r="AV13" s="48"/>
      <c r="AW13" s="48">
        <f t="shared" si="3"/>
        <v>584674.5</v>
      </c>
      <c r="AX13" s="48"/>
      <c r="AY13" s="48"/>
      <c r="AZ13" s="48">
        <f>+Հ4!L247</f>
        <v>584674.5</v>
      </c>
      <c r="BA13" s="48"/>
      <c r="BB13" s="48"/>
      <c r="BC13" s="48"/>
      <c r="BD13" s="48"/>
      <c r="BE13" s="48"/>
      <c r="BF13" s="48"/>
      <c r="BG13" s="48"/>
    </row>
    <row r="14" spans="1:59" ht="76.5" x14ac:dyDescent="0.25">
      <c r="B14" s="269"/>
      <c r="C14" s="62">
        <f>+Հ4!F281</f>
        <v>11010</v>
      </c>
      <c r="D14" s="61" t="str">
        <f>+Հ4!G281</f>
        <v>ՀՀ Արմավիրի մարզի ընդհանուր իրավասության դատարանի բնականոն գործունեության և ՀՀ Արմավիրի մարզի ընդհանուր իրավասության դատարանի կողմից դատական պաշտպանության իրավունքի ապահովում</v>
      </c>
      <c r="E14" s="48">
        <f t="shared" si="0"/>
        <v>468918.26999999996</v>
      </c>
      <c r="F14" s="48"/>
      <c r="G14" s="48"/>
      <c r="H14" s="48"/>
      <c r="I14" s="48">
        <f>+Հ4!H281</f>
        <v>468918.26999999996</v>
      </c>
      <c r="J14" s="48"/>
      <c r="K14" s="48"/>
      <c r="L14" s="48"/>
      <c r="M14" s="48"/>
      <c r="N14" s="48"/>
      <c r="O14" s="48"/>
      <c r="P14" s="48">
        <f t="shared" si="4"/>
        <v>455612.9</v>
      </c>
      <c r="Q14" s="48"/>
      <c r="R14" s="48"/>
      <c r="S14" s="48"/>
      <c r="T14" s="48">
        <f>+Հ4!I281</f>
        <v>455612.9</v>
      </c>
      <c r="U14" s="48"/>
      <c r="V14" s="48"/>
      <c r="W14" s="48"/>
      <c r="X14" s="48"/>
      <c r="Y14" s="48"/>
      <c r="Z14" s="48"/>
      <c r="AA14" s="48">
        <f t="shared" si="1"/>
        <v>500993.75199999992</v>
      </c>
      <c r="AB14" s="48"/>
      <c r="AC14" s="48"/>
      <c r="AD14" s="48"/>
      <c r="AE14" s="48">
        <f>+Հ4!J281</f>
        <v>500993.75199999992</v>
      </c>
      <c r="AF14" s="48"/>
      <c r="AG14" s="48"/>
      <c r="AH14" s="48"/>
      <c r="AI14" s="48"/>
      <c r="AJ14" s="48"/>
      <c r="AK14" s="48"/>
      <c r="AL14" s="48">
        <f t="shared" si="2"/>
        <v>504167.75199999998</v>
      </c>
      <c r="AM14" s="48"/>
      <c r="AN14" s="48"/>
      <c r="AO14" s="48"/>
      <c r="AP14" s="48">
        <f>+Հ4!K281</f>
        <v>504167.75199999998</v>
      </c>
      <c r="AQ14" s="48"/>
      <c r="AR14" s="48"/>
      <c r="AS14" s="48"/>
      <c r="AT14" s="48"/>
      <c r="AU14" s="48"/>
      <c r="AV14" s="48"/>
      <c r="AW14" s="48">
        <f t="shared" si="3"/>
        <v>507543.25199999992</v>
      </c>
      <c r="AX14" s="48"/>
      <c r="AY14" s="48"/>
      <c r="AZ14" s="48"/>
      <c r="BA14" s="48">
        <f>+Հ4!L281</f>
        <v>507543.25199999992</v>
      </c>
      <c r="BB14" s="48"/>
      <c r="BC14" s="48"/>
      <c r="BD14" s="48"/>
      <c r="BE14" s="48"/>
      <c r="BF14" s="48"/>
      <c r="BG14" s="48"/>
    </row>
    <row r="15" spans="1:59" ht="76.5" x14ac:dyDescent="0.25">
      <c r="B15" s="269"/>
      <c r="C15" s="62">
        <f>+Հ4!F315</f>
        <v>11011</v>
      </c>
      <c r="D15" s="61" t="str">
        <f>+Հ4!G315</f>
        <v>ՀՀ Գեղարքունիքի մարզի ընդհանուր իրավասության դատարանի բնականոն գործունեության և ՀՀ Գեղարքունիքի մարզի ընդհանուր իրավասության դատարանի կողմից դատական պաշտպանության իրավունքի ապահովում</v>
      </c>
      <c r="E15" s="48">
        <f t="shared" si="0"/>
        <v>464081.99999999994</v>
      </c>
      <c r="F15" s="48"/>
      <c r="G15" s="48"/>
      <c r="H15" s="48"/>
      <c r="I15" s="48"/>
      <c r="J15" s="48">
        <f>+Հ4!H315</f>
        <v>464081.99999999994</v>
      </c>
      <c r="K15" s="48"/>
      <c r="L15" s="48"/>
      <c r="M15" s="48"/>
      <c r="N15" s="48"/>
      <c r="O15" s="48"/>
      <c r="P15" s="48">
        <f t="shared" si="4"/>
        <v>411327.2</v>
      </c>
      <c r="Q15" s="48"/>
      <c r="R15" s="48"/>
      <c r="S15" s="48"/>
      <c r="T15" s="48"/>
      <c r="U15" s="48">
        <f>+Հ4!I315</f>
        <v>411327.2</v>
      </c>
      <c r="V15" s="48"/>
      <c r="W15" s="48"/>
      <c r="X15" s="48"/>
      <c r="Y15" s="48"/>
      <c r="Z15" s="48"/>
      <c r="AA15" s="48">
        <f t="shared" si="1"/>
        <v>460955.98</v>
      </c>
      <c r="AB15" s="48"/>
      <c r="AC15" s="48"/>
      <c r="AD15" s="48"/>
      <c r="AE15" s="48"/>
      <c r="AF15" s="48">
        <f>+Հ4!J315</f>
        <v>460955.98</v>
      </c>
      <c r="AG15" s="48"/>
      <c r="AH15" s="48"/>
      <c r="AI15" s="48"/>
      <c r="AJ15" s="48"/>
      <c r="AK15" s="48"/>
      <c r="AL15" s="48">
        <f t="shared" si="2"/>
        <v>464663.37999999995</v>
      </c>
      <c r="AM15" s="48"/>
      <c r="AN15" s="48"/>
      <c r="AO15" s="48"/>
      <c r="AP15" s="48"/>
      <c r="AQ15" s="48">
        <f>+Հ4!K315</f>
        <v>464663.37999999995</v>
      </c>
      <c r="AR15" s="48"/>
      <c r="AS15" s="48"/>
      <c r="AT15" s="48"/>
      <c r="AU15" s="48"/>
      <c r="AV15" s="48"/>
      <c r="AW15" s="48">
        <f t="shared" si="3"/>
        <v>467812.77999999997</v>
      </c>
      <c r="AX15" s="48"/>
      <c r="AY15" s="48"/>
      <c r="AZ15" s="48"/>
      <c r="BA15" s="48"/>
      <c r="BB15" s="48">
        <f>+Հ4!L315</f>
        <v>467812.77999999997</v>
      </c>
      <c r="BC15" s="48"/>
      <c r="BD15" s="48"/>
      <c r="BE15" s="48"/>
      <c r="BF15" s="48"/>
      <c r="BG15" s="48"/>
    </row>
    <row r="16" spans="1:59" ht="63.75" x14ac:dyDescent="0.25">
      <c r="B16" s="269"/>
      <c r="C16" s="62">
        <f>+Հ4!F349</f>
        <v>11012</v>
      </c>
      <c r="D16" s="61" t="str">
        <f>+Հ4!G349</f>
        <v>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</v>
      </c>
      <c r="E16" s="48">
        <f t="shared" si="0"/>
        <v>580225.07000000007</v>
      </c>
      <c r="F16" s="48"/>
      <c r="G16" s="48"/>
      <c r="H16" s="48"/>
      <c r="I16" s="48"/>
      <c r="J16" s="48"/>
      <c r="K16" s="48">
        <f>+Հ4!H349</f>
        <v>580225.07000000007</v>
      </c>
      <c r="L16" s="48"/>
      <c r="M16" s="48"/>
      <c r="N16" s="48"/>
      <c r="O16" s="48"/>
      <c r="P16" s="48">
        <f t="shared" si="4"/>
        <v>565279.40000000014</v>
      </c>
      <c r="Q16" s="48"/>
      <c r="R16" s="48"/>
      <c r="S16" s="48"/>
      <c r="T16" s="48"/>
      <c r="U16" s="48"/>
      <c r="V16" s="48">
        <f>+Հ4!I349</f>
        <v>565279.40000000014</v>
      </c>
      <c r="W16" s="48"/>
      <c r="X16" s="48"/>
      <c r="Y16" s="48"/>
      <c r="Z16" s="48"/>
      <c r="AA16" s="48">
        <f t="shared" si="1"/>
        <v>633479.11199999996</v>
      </c>
      <c r="AB16" s="48"/>
      <c r="AC16" s="48"/>
      <c r="AD16" s="48"/>
      <c r="AE16" s="48"/>
      <c r="AF16" s="48"/>
      <c r="AG16" s="48">
        <f>+Հ4!J349</f>
        <v>633479.11199999996</v>
      </c>
      <c r="AH16" s="48"/>
      <c r="AI16" s="48"/>
      <c r="AJ16" s="48"/>
      <c r="AK16" s="48"/>
      <c r="AL16" s="48">
        <f t="shared" si="2"/>
        <v>604249.51199999999</v>
      </c>
      <c r="AM16" s="48"/>
      <c r="AN16" s="48"/>
      <c r="AO16" s="48"/>
      <c r="AP16" s="48"/>
      <c r="AQ16" s="48"/>
      <c r="AR16" s="48">
        <f>+Հ4!K349</f>
        <v>604249.51199999999</v>
      </c>
      <c r="AS16" s="48"/>
      <c r="AT16" s="48"/>
      <c r="AU16" s="48"/>
      <c r="AV16" s="48"/>
      <c r="AW16" s="48">
        <f t="shared" si="3"/>
        <v>608503.71199999994</v>
      </c>
      <c r="AX16" s="48"/>
      <c r="AY16" s="48"/>
      <c r="AZ16" s="48"/>
      <c r="BA16" s="48"/>
      <c r="BB16" s="48"/>
      <c r="BC16" s="48">
        <f>+Հ4!L349</f>
        <v>608503.71199999994</v>
      </c>
      <c r="BD16" s="48"/>
      <c r="BE16" s="48"/>
      <c r="BF16" s="48"/>
      <c r="BG16" s="48"/>
    </row>
    <row r="17" spans="2:59" ht="63.75" x14ac:dyDescent="0.25">
      <c r="B17" s="269"/>
      <c r="C17" s="62">
        <f>+Հ4!F383</f>
        <v>11013</v>
      </c>
      <c r="D17" s="61" t="str">
        <f>+Հ4!G383</f>
        <v>ՀՀ Կոտայքի մարզի ընդհանուր իրավասության դատարանի բնականոն գործունեության և ՀՀ Կոտայքի մարզի ընդհանուր իրավասության դատարանի կողմից դատական պաշտպանության իրավունքի ապահովում</v>
      </c>
      <c r="E17" s="48">
        <f t="shared" si="0"/>
        <v>563475.67999999982</v>
      </c>
      <c r="F17" s="48"/>
      <c r="G17" s="48"/>
      <c r="H17" s="48"/>
      <c r="I17" s="48"/>
      <c r="J17" s="48"/>
      <c r="K17" s="48"/>
      <c r="L17" s="48">
        <f>+Հ4!H383</f>
        <v>563475.67999999982</v>
      </c>
      <c r="M17" s="48"/>
      <c r="N17" s="48"/>
      <c r="O17" s="48"/>
      <c r="P17" s="48">
        <f t="shared" si="4"/>
        <v>525446.1</v>
      </c>
      <c r="Q17" s="48"/>
      <c r="R17" s="48"/>
      <c r="S17" s="48"/>
      <c r="T17" s="48"/>
      <c r="U17" s="48"/>
      <c r="V17" s="48"/>
      <c r="W17" s="48">
        <f>+Հ4!I383</f>
        <v>525446.1</v>
      </c>
      <c r="X17" s="48"/>
      <c r="Y17" s="48"/>
      <c r="Z17" s="48"/>
      <c r="AA17" s="48">
        <f t="shared" si="1"/>
        <v>563487.64799999993</v>
      </c>
      <c r="AB17" s="48"/>
      <c r="AC17" s="48"/>
      <c r="AD17" s="48"/>
      <c r="AE17" s="48"/>
      <c r="AF17" s="48"/>
      <c r="AG17" s="48"/>
      <c r="AH17" s="48">
        <f>+Հ4!J383</f>
        <v>563487.64799999993</v>
      </c>
      <c r="AI17" s="48"/>
      <c r="AJ17" s="48"/>
      <c r="AK17" s="48"/>
      <c r="AL17" s="48">
        <f t="shared" si="2"/>
        <v>568143.54799999995</v>
      </c>
      <c r="AM17" s="48"/>
      <c r="AN17" s="48"/>
      <c r="AO17" s="48"/>
      <c r="AP17" s="48"/>
      <c r="AQ17" s="48"/>
      <c r="AR17" s="48"/>
      <c r="AS17" s="48">
        <f>+Հ4!K383</f>
        <v>568143.54799999995</v>
      </c>
      <c r="AT17" s="48"/>
      <c r="AU17" s="48"/>
      <c r="AV17" s="48"/>
      <c r="AW17" s="48">
        <f t="shared" si="3"/>
        <v>573194.94799999997</v>
      </c>
      <c r="AX17" s="48"/>
      <c r="AY17" s="48"/>
      <c r="AZ17" s="48"/>
      <c r="BA17" s="48"/>
      <c r="BB17" s="48"/>
      <c r="BC17" s="48"/>
      <c r="BD17" s="48">
        <f>+Հ4!L383</f>
        <v>573194.94799999997</v>
      </c>
      <c r="BE17" s="48"/>
      <c r="BF17" s="48"/>
      <c r="BG17" s="48"/>
    </row>
    <row r="18" spans="2:59" ht="63.75" x14ac:dyDescent="0.25">
      <c r="B18" s="269"/>
      <c r="C18" s="62">
        <f>+Հ4!F417</f>
        <v>11014</v>
      </c>
      <c r="D18" s="61" t="str">
        <f>+Հ4!G417</f>
        <v>ՀՀ Շիրակի մարզի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</v>
      </c>
      <c r="E18" s="48">
        <f t="shared" si="0"/>
        <v>571553.40000000014</v>
      </c>
      <c r="F18" s="48"/>
      <c r="G18" s="48"/>
      <c r="H18" s="48"/>
      <c r="I18" s="48"/>
      <c r="J18" s="48"/>
      <c r="K18" s="48"/>
      <c r="L18" s="48"/>
      <c r="M18" s="48">
        <f>+Հ4!H417</f>
        <v>571553.40000000014</v>
      </c>
      <c r="N18" s="48"/>
      <c r="O18" s="48"/>
      <c r="P18" s="48">
        <f t="shared" si="4"/>
        <v>544481.30000000005</v>
      </c>
      <c r="Q18" s="48"/>
      <c r="R18" s="48"/>
      <c r="S18" s="48"/>
      <c r="T18" s="48"/>
      <c r="U18" s="48"/>
      <c r="V18" s="48"/>
      <c r="W18" s="48"/>
      <c r="X18" s="48">
        <f>+Հ4!I417</f>
        <v>544481.30000000005</v>
      </c>
      <c r="Y18" s="48"/>
      <c r="Z18" s="48"/>
      <c r="AA18" s="48">
        <f t="shared" si="1"/>
        <v>599886.32479999994</v>
      </c>
      <c r="AB18" s="48"/>
      <c r="AC18" s="48"/>
      <c r="AD18" s="48"/>
      <c r="AE18" s="48"/>
      <c r="AF18" s="48"/>
      <c r="AG18" s="48"/>
      <c r="AH18" s="48"/>
      <c r="AI18" s="48">
        <f>+Հ4!J417</f>
        <v>599886.32479999994</v>
      </c>
      <c r="AJ18" s="48"/>
      <c r="AK18" s="48"/>
      <c r="AL18" s="48">
        <f t="shared" si="2"/>
        <v>603624.5247999999</v>
      </c>
      <c r="AM18" s="48"/>
      <c r="AN18" s="48"/>
      <c r="AO18" s="48"/>
      <c r="AP18" s="48"/>
      <c r="AQ18" s="48"/>
      <c r="AR18" s="48"/>
      <c r="AS18" s="48"/>
      <c r="AT18" s="48">
        <f>+Հ4!K417</f>
        <v>603624.5247999999</v>
      </c>
      <c r="AU18" s="48"/>
      <c r="AV18" s="48"/>
      <c r="AW18" s="48">
        <f t="shared" si="3"/>
        <v>608626.82479999994</v>
      </c>
      <c r="AX18" s="48"/>
      <c r="AY18" s="48"/>
      <c r="AZ18" s="48"/>
      <c r="BA18" s="48"/>
      <c r="BB18" s="48"/>
      <c r="BC18" s="48"/>
      <c r="BD18" s="48"/>
      <c r="BE18" s="48">
        <f>+Հ4!L417</f>
        <v>608626.82479999994</v>
      </c>
      <c r="BF18" s="48"/>
      <c r="BG18" s="48"/>
    </row>
    <row r="19" spans="2:59" ht="63.75" x14ac:dyDescent="0.25">
      <c r="B19" s="269"/>
      <c r="C19" s="62">
        <f>+Հ4!F451</f>
        <v>11015</v>
      </c>
      <c r="D19" s="61" t="str">
        <f>+Հ4!G451</f>
        <v>ՀՀ Սյունիքի մարզի ընդհանուր իրավասության դատարանի բնականոն գործունեության և ՀՀ Սյունիքի մարզի ընդհանուր իրավասության դատարանի կողմից դատական պաշտպանության իրավունքի ապահովում</v>
      </c>
      <c r="E19" s="48">
        <f t="shared" si="0"/>
        <v>426694.12000000005</v>
      </c>
      <c r="F19" s="48"/>
      <c r="G19" s="48"/>
      <c r="H19" s="48"/>
      <c r="I19" s="48"/>
      <c r="J19" s="48"/>
      <c r="K19" s="48"/>
      <c r="L19" s="48"/>
      <c r="M19" s="48"/>
      <c r="N19" s="48">
        <f>+Հ4!H451</f>
        <v>426694.12000000005</v>
      </c>
      <c r="O19" s="48"/>
      <c r="P19" s="48">
        <f t="shared" si="4"/>
        <v>462122.1</v>
      </c>
      <c r="Q19" s="48"/>
      <c r="R19" s="48"/>
      <c r="S19" s="48"/>
      <c r="T19" s="48"/>
      <c r="U19" s="48"/>
      <c r="V19" s="48"/>
      <c r="W19" s="48"/>
      <c r="X19" s="48"/>
      <c r="Y19" s="48">
        <f>+Հ4!I451</f>
        <v>462122.1</v>
      </c>
      <c r="Z19" s="48"/>
      <c r="AA19" s="48">
        <f t="shared" si="1"/>
        <v>447999.804</v>
      </c>
      <c r="AB19" s="48"/>
      <c r="AC19" s="48"/>
      <c r="AD19" s="48"/>
      <c r="AE19" s="48"/>
      <c r="AF19" s="48"/>
      <c r="AG19" s="48"/>
      <c r="AH19" s="48"/>
      <c r="AI19" s="48"/>
      <c r="AJ19" s="48">
        <f>+Հ4!J451</f>
        <v>447999.804</v>
      </c>
      <c r="AK19" s="48"/>
      <c r="AL19" s="48">
        <f t="shared" si="2"/>
        <v>451052.70399999997</v>
      </c>
      <c r="AM19" s="48"/>
      <c r="AN19" s="48"/>
      <c r="AO19" s="48"/>
      <c r="AP19" s="48"/>
      <c r="AQ19" s="48"/>
      <c r="AR19" s="48"/>
      <c r="AS19" s="48"/>
      <c r="AT19" s="48"/>
      <c r="AU19" s="48">
        <f>+Հ4!K451</f>
        <v>451052.70399999997</v>
      </c>
      <c r="AV19" s="48"/>
      <c r="AW19" s="48">
        <f t="shared" si="3"/>
        <v>454580.60399999999</v>
      </c>
      <c r="AX19" s="48"/>
      <c r="AY19" s="48"/>
      <c r="AZ19" s="48"/>
      <c r="BA19" s="48"/>
      <c r="BB19" s="48"/>
      <c r="BC19" s="48"/>
      <c r="BD19" s="48"/>
      <c r="BE19" s="48"/>
      <c r="BF19" s="48">
        <f>+Հ4!L451</f>
        <v>454580.60399999999</v>
      </c>
      <c r="BG19" s="48"/>
    </row>
    <row r="20" spans="2:59" ht="63.75" x14ac:dyDescent="0.25">
      <c r="B20" s="269"/>
      <c r="C20" s="62">
        <f>+Հ4!F485</f>
        <v>11016</v>
      </c>
      <c r="D20" s="61" t="str">
        <f>+Հ4!G485</f>
        <v>ՀՀ Տավուշի մարզի ընդհանուր իրավասության դատարանի բնականոն գործունեության և ՀՀ Տավուշի մարզի ընդհանուր իրավասության դատարանի կողմից դատական պաշտպանության իրավունքի ապահովում</v>
      </c>
      <c r="E20" s="48">
        <f t="shared" si="0"/>
        <v>365294.59000000008</v>
      </c>
      <c r="F20" s="48"/>
      <c r="G20" s="48"/>
      <c r="H20" s="48"/>
      <c r="I20" s="48"/>
      <c r="J20" s="48"/>
      <c r="K20" s="48"/>
      <c r="L20" s="48"/>
      <c r="M20" s="48"/>
      <c r="N20" s="48"/>
      <c r="O20" s="48">
        <f>+Հ4!H485</f>
        <v>365294.59000000008</v>
      </c>
      <c r="P20" s="48">
        <f t="shared" si="4"/>
        <v>316361.3</v>
      </c>
      <c r="Q20" s="48"/>
      <c r="R20" s="48"/>
      <c r="S20" s="48"/>
      <c r="T20" s="48"/>
      <c r="U20" s="48"/>
      <c r="V20" s="48"/>
      <c r="W20" s="48"/>
      <c r="X20" s="48"/>
      <c r="Y20" s="48"/>
      <c r="Z20" s="48">
        <f>+Հ4!I485</f>
        <v>316361.3</v>
      </c>
      <c r="AA20" s="48">
        <f t="shared" si="1"/>
        <v>374591.76640000002</v>
      </c>
      <c r="AB20" s="48"/>
      <c r="AC20" s="48"/>
      <c r="AD20" s="48"/>
      <c r="AE20" s="48"/>
      <c r="AF20" s="48"/>
      <c r="AG20" s="48"/>
      <c r="AH20" s="48"/>
      <c r="AI20" s="48"/>
      <c r="AJ20" s="48"/>
      <c r="AK20" s="48">
        <f>+Հ4!J485</f>
        <v>374591.76640000002</v>
      </c>
      <c r="AL20" s="48">
        <f t="shared" si="2"/>
        <v>353085.06640000001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>
        <f>+Հ4!K485</f>
        <v>353085.06640000001</v>
      </c>
      <c r="AW20" s="48">
        <f t="shared" si="3"/>
        <v>355857.16639999999</v>
      </c>
      <c r="AX20" s="48"/>
      <c r="AY20" s="48"/>
      <c r="AZ20" s="48"/>
      <c r="BA20" s="48"/>
      <c r="BB20" s="48"/>
      <c r="BC20" s="48"/>
      <c r="BD20" s="48"/>
      <c r="BE20" s="48"/>
      <c r="BF20" s="48"/>
      <c r="BG20" s="48">
        <f>+Հ4!L485</f>
        <v>355857.16639999999</v>
      </c>
    </row>
    <row r="21" spans="2:59" ht="51" x14ac:dyDescent="0.25">
      <c r="B21" s="269"/>
      <c r="C21" s="62">
        <f>+Հ4!F519</f>
        <v>11017</v>
      </c>
      <c r="D21" s="61" t="str">
        <f>+Հ4!G519</f>
        <v>ՀՀ Սնանկության դատարանի բնականոն գործունեության և ՀՀ Սնանկության դատարանի կողմից դատական պաշտպանության իրավունքի ապահովում</v>
      </c>
      <c r="E21" s="48">
        <f t="shared" si="0"/>
        <v>596975.91999999993</v>
      </c>
      <c r="F21" s="48">
        <f>+Հ4!H519</f>
        <v>596975.91999999993</v>
      </c>
      <c r="G21" s="48"/>
      <c r="H21" s="48"/>
      <c r="I21" s="48"/>
      <c r="J21" s="48"/>
      <c r="K21" s="48"/>
      <c r="L21" s="48"/>
      <c r="M21" s="48"/>
      <c r="N21" s="48"/>
      <c r="O21" s="48"/>
      <c r="P21" s="48">
        <f t="shared" si="4"/>
        <v>543619.29999999993</v>
      </c>
      <c r="Q21" s="48">
        <f>+Հ4!I519</f>
        <v>543619.29999999993</v>
      </c>
      <c r="R21" s="48"/>
      <c r="S21" s="48"/>
      <c r="T21" s="48"/>
      <c r="U21" s="48"/>
      <c r="V21" s="48"/>
      <c r="W21" s="48"/>
      <c r="X21" s="48"/>
      <c r="Y21" s="48"/>
      <c r="Z21" s="48"/>
      <c r="AA21" s="48">
        <f t="shared" si="1"/>
        <v>622029.90000000014</v>
      </c>
      <c r="AB21" s="48">
        <f>+Հ4!J519</f>
        <v>622029.90000000014</v>
      </c>
      <c r="AC21" s="48"/>
      <c r="AD21" s="48"/>
      <c r="AE21" s="48"/>
      <c r="AF21" s="48"/>
      <c r="AG21" s="48"/>
      <c r="AH21" s="48"/>
      <c r="AI21" s="48"/>
      <c r="AJ21" s="48"/>
      <c r="AK21" s="48"/>
      <c r="AL21" s="48">
        <f t="shared" si="2"/>
        <v>624972.60000000009</v>
      </c>
      <c r="AM21" s="48">
        <f>+Հ4!K519</f>
        <v>624972.60000000009</v>
      </c>
      <c r="AN21" s="48"/>
      <c r="AO21" s="48"/>
      <c r="AP21" s="48"/>
      <c r="AQ21" s="48"/>
      <c r="AR21" s="48"/>
      <c r="AS21" s="48"/>
      <c r="AT21" s="48"/>
      <c r="AU21" s="48"/>
      <c r="AV21" s="48"/>
      <c r="AW21" s="48">
        <f t="shared" si="3"/>
        <v>627403.80000000005</v>
      </c>
      <c r="AX21" s="48">
        <f>+Հ4!L519</f>
        <v>627403.80000000005</v>
      </c>
      <c r="AY21" s="48"/>
      <c r="AZ21" s="48"/>
      <c r="BA21" s="48"/>
      <c r="BB21" s="48"/>
      <c r="BC21" s="48"/>
      <c r="BD21" s="48"/>
      <c r="BE21" s="48"/>
      <c r="BF21" s="48"/>
      <c r="BG21" s="48"/>
    </row>
    <row r="22" spans="2:59" ht="38.25" x14ac:dyDescent="0.25">
      <c r="B22" s="269"/>
      <c r="C22" s="62">
        <f>+Հ4!F553</f>
        <v>11018</v>
      </c>
      <c r="D22" s="61" t="str">
        <f>+Հ4!G553</f>
        <v>Բարձրագույն դատական խորհրդի և ՀՀ դատարանների պահուստային ֆոնդի ձևավորում և կառավարում</v>
      </c>
      <c r="E22" s="48">
        <f t="shared" si="0"/>
        <v>374906.04999999993</v>
      </c>
      <c r="F22" s="48">
        <f>+Հ4!H553</f>
        <v>374906.04999999993</v>
      </c>
      <c r="G22" s="48"/>
      <c r="H22" s="48"/>
      <c r="I22" s="48"/>
      <c r="J22" s="48"/>
      <c r="K22" s="48"/>
      <c r="L22" s="48"/>
      <c r="M22" s="48"/>
      <c r="N22" s="48"/>
      <c r="O22" s="48"/>
      <c r="P22" s="48">
        <f t="shared" si="4"/>
        <v>336355.3</v>
      </c>
      <c r="Q22" s="48">
        <f>+Հ4!I553</f>
        <v>336355.3</v>
      </c>
      <c r="R22" s="48"/>
      <c r="S22" s="48"/>
      <c r="T22" s="48"/>
      <c r="U22" s="48"/>
      <c r="V22" s="48"/>
      <c r="W22" s="48"/>
      <c r="X22" s="48"/>
      <c r="Y22" s="48"/>
      <c r="Z22" s="48"/>
      <c r="AA22" s="48">
        <f t="shared" si="1"/>
        <v>370550.4</v>
      </c>
      <c r="AB22" s="48">
        <f>+Հ4!J553</f>
        <v>370550.4</v>
      </c>
      <c r="AC22" s="48"/>
      <c r="AD22" s="48"/>
      <c r="AE22" s="48"/>
      <c r="AF22" s="48"/>
      <c r="AG22" s="48"/>
      <c r="AH22" s="48"/>
      <c r="AI22" s="48"/>
      <c r="AJ22" s="48"/>
      <c r="AK22" s="48"/>
      <c r="AL22" s="48">
        <f t="shared" si="2"/>
        <v>364912.8</v>
      </c>
      <c r="AM22" s="48">
        <f>+Հ4!K553</f>
        <v>364912.8</v>
      </c>
      <c r="AN22" s="48"/>
      <c r="AO22" s="48"/>
      <c r="AP22" s="48"/>
      <c r="AQ22" s="48"/>
      <c r="AR22" s="48"/>
      <c r="AS22" s="48"/>
      <c r="AT22" s="48"/>
      <c r="AU22" s="48"/>
      <c r="AV22" s="48"/>
      <c r="AW22" s="48">
        <f t="shared" si="3"/>
        <v>368060.9</v>
      </c>
      <c r="AX22" s="48">
        <f>+Հ4!L553</f>
        <v>368060.9</v>
      </c>
      <c r="AY22" s="48"/>
      <c r="AZ22" s="48"/>
      <c r="BA22" s="48"/>
      <c r="BB22" s="48"/>
      <c r="BC22" s="48"/>
      <c r="BD22" s="48"/>
      <c r="BE22" s="48"/>
      <c r="BF22" s="48"/>
      <c r="BG22" s="48"/>
    </row>
    <row r="23" spans="2:59" ht="51" x14ac:dyDescent="0.25">
      <c r="B23" s="52"/>
      <c r="C23" s="62">
        <f>+Հ4!F588</f>
        <v>11019</v>
      </c>
      <c r="D23" s="61" t="str">
        <f>+Հ4!G588</f>
        <v>ՀՀ Հակակոռուպցիոն դատարանի բնականոն գործունեության և ՀՀ Հակակոռուպցիոն դատարանի կողմից դատական պաշտպանության իրավունքի ապահովում</v>
      </c>
      <c r="E23" s="48">
        <f t="shared" si="0"/>
        <v>582136.7799999998</v>
      </c>
      <c r="F23" s="48">
        <f>+Հ4!H588</f>
        <v>582136.7799999998</v>
      </c>
      <c r="G23" s="48"/>
      <c r="H23" s="48"/>
      <c r="I23" s="48"/>
      <c r="J23" s="48"/>
      <c r="K23" s="48"/>
      <c r="L23" s="48"/>
      <c r="M23" s="48"/>
      <c r="N23" s="48"/>
      <c r="O23" s="48"/>
      <c r="P23" s="48">
        <f t="shared" si="4"/>
        <v>545285.69999999995</v>
      </c>
      <c r="Q23" s="48">
        <f>+Հ4!I588</f>
        <v>545285.69999999995</v>
      </c>
      <c r="R23" s="48"/>
      <c r="S23" s="48"/>
      <c r="T23" s="48"/>
      <c r="U23" s="48"/>
      <c r="V23" s="48"/>
      <c r="W23" s="48"/>
      <c r="X23" s="48"/>
      <c r="Y23" s="48"/>
      <c r="Z23" s="48"/>
      <c r="AA23" s="48">
        <f t="shared" si="1"/>
        <v>626983</v>
      </c>
      <c r="AB23" s="48">
        <f>+Հ4!J588</f>
        <v>626983</v>
      </c>
      <c r="AC23" s="48"/>
      <c r="AD23" s="48"/>
      <c r="AE23" s="48"/>
      <c r="AF23" s="48"/>
      <c r="AG23" s="48"/>
      <c r="AH23" s="48"/>
      <c r="AI23" s="48"/>
      <c r="AJ23" s="48"/>
      <c r="AK23" s="48"/>
      <c r="AL23" s="48">
        <f t="shared" si="2"/>
        <v>633262.19999999995</v>
      </c>
      <c r="AM23" s="48">
        <f>+Հ4!K588</f>
        <v>633262.19999999995</v>
      </c>
      <c r="AN23" s="48"/>
      <c r="AO23" s="48"/>
      <c r="AP23" s="48"/>
      <c r="AQ23" s="48"/>
      <c r="AR23" s="48"/>
      <c r="AS23" s="48"/>
      <c r="AT23" s="48"/>
      <c r="AU23" s="48"/>
      <c r="AV23" s="48"/>
      <c r="AW23" s="48">
        <f t="shared" si="3"/>
        <v>640592.80000000005</v>
      </c>
      <c r="AX23" s="48">
        <f>+Հ4!L588</f>
        <v>640592.80000000005</v>
      </c>
      <c r="AY23" s="48"/>
      <c r="AZ23" s="48"/>
      <c r="BA23" s="48"/>
      <c r="BB23" s="48"/>
      <c r="BC23" s="48"/>
      <c r="BD23" s="48"/>
      <c r="BE23" s="48"/>
      <c r="BF23" s="48"/>
      <c r="BG23" s="48"/>
    </row>
    <row r="24" spans="2:59" ht="63.75" x14ac:dyDescent="0.25">
      <c r="B24" s="52"/>
      <c r="C24" s="62" t="str">
        <f>+Հ4!F622</f>
        <v>11020</v>
      </c>
      <c r="D24" s="61" t="str">
        <f>+Հ4!G622</f>
        <v>ՀՀ Վերաքննիչ հակակոռուպցիոն դատարանի բնականոն գործունեության և ՀՀ Վերաքննիչ հակակոռուպցիոն դատարանի կողմից դատական պաշտպանության իրավունքի ապահովում</v>
      </c>
      <c r="E24" s="48">
        <f t="shared" si="0"/>
        <v>390069.88500000001</v>
      </c>
      <c r="F24" s="48">
        <f>+Հ4!H622</f>
        <v>390069.88500000001</v>
      </c>
      <c r="G24" s="48"/>
      <c r="H24" s="48"/>
      <c r="I24" s="48"/>
      <c r="J24" s="48"/>
      <c r="K24" s="48"/>
      <c r="L24" s="48"/>
      <c r="M24" s="48"/>
      <c r="N24" s="48"/>
      <c r="O24" s="48"/>
      <c r="P24" s="48">
        <f t="shared" si="4"/>
        <v>409956.5</v>
      </c>
      <c r="Q24" s="48">
        <f>+Հ4!I622</f>
        <v>409956.5</v>
      </c>
      <c r="R24" s="48"/>
      <c r="S24" s="48"/>
      <c r="T24" s="48"/>
      <c r="U24" s="48"/>
      <c r="V24" s="48"/>
      <c r="W24" s="48"/>
      <c r="X24" s="48"/>
      <c r="Y24" s="48"/>
      <c r="Z24" s="48"/>
      <c r="AA24" s="48">
        <f t="shared" si="1"/>
        <v>429238.99199999997</v>
      </c>
      <c r="AB24" s="48">
        <f>+Հ4!J622</f>
        <v>429238.99199999997</v>
      </c>
      <c r="AC24" s="48"/>
      <c r="AD24" s="48"/>
      <c r="AE24" s="48"/>
      <c r="AF24" s="48"/>
      <c r="AG24" s="48"/>
      <c r="AH24" s="48"/>
      <c r="AI24" s="48"/>
      <c r="AJ24" s="48"/>
      <c r="AK24" s="48"/>
      <c r="AL24" s="48">
        <f t="shared" si="2"/>
        <v>434447.19199999998</v>
      </c>
      <c r="AM24" s="48">
        <f>+Հ4!K622</f>
        <v>434447.19199999998</v>
      </c>
      <c r="AN24" s="48"/>
      <c r="AO24" s="48"/>
      <c r="AP24" s="48"/>
      <c r="AQ24" s="48"/>
      <c r="AR24" s="48"/>
      <c r="AS24" s="48"/>
      <c r="AT24" s="48"/>
      <c r="AU24" s="48"/>
      <c r="AV24" s="48"/>
      <c r="AW24" s="48">
        <f t="shared" si="3"/>
        <v>439039.19199999998</v>
      </c>
      <c r="AX24" s="48">
        <f>+Հ4!L622</f>
        <v>439039.19199999998</v>
      </c>
      <c r="AY24" s="48"/>
      <c r="AZ24" s="48"/>
      <c r="BA24" s="48"/>
      <c r="BB24" s="48"/>
      <c r="BC24" s="48"/>
      <c r="BD24" s="48"/>
      <c r="BE24" s="48"/>
      <c r="BF24" s="48"/>
      <c r="BG24" s="48"/>
    </row>
    <row r="25" spans="2:59" ht="63.75" x14ac:dyDescent="0.25">
      <c r="B25" s="52"/>
      <c r="C25" s="62">
        <f>+Հ4!F656</f>
        <v>11021</v>
      </c>
      <c r="D25" s="61" t="str">
        <f>+Հ4!G656</f>
        <v xml:space="preserve">Դատավորների և դատական կարգադրիչների հատուկ պատրաստականության դասընթացների անցկացում և դատական համակարգի քաղաքացիական ծառայողների վերապատրաստում </v>
      </c>
      <c r="E25" s="48">
        <f t="shared" si="0"/>
        <v>827.4</v>
      </c>
      <c r="F25" s="48">
        <f>+Հ4!H656</f>
        <v>827.4</v>
      </c>
      <c r="G25" s="48"/>
      <c r="H25" s="48"/>
      <c r="I25" s="48"/>
      <c r="J25" s="48"/>
      <c r="K25" s="48"/>
      <c r="L25" s="48"/>
      <c r="M25" s="48"/>
      <c r="N25" s="48"/>
      <c r="O25" s="48"/>
      <c r="P25" s="48">
        <f t="shared" si="4"/>
        <v>5910</v>
      </c>
      <c r="Q25" s="48">
        <f>+Հ4!I656</f>
        <v>5910</v>
      </c>
      <c r="R25" s="48"/>
      <c r="S25" s="48"/>
      <c r="T25" s="48"/>
      <c r="U25" s="48"/>
      <c r="V25" s="48"/>
      <c r="W25" s="48"/>
      <c r="X25" s="48"/>
      <c r="Y25" s="48"/>
      <c r="Z25" s="48"/>
      <c r="AA25" s="48">
        <f t="shared" si="1"/>
        <v>5910</v>
      </c>
      <c r="AB25" s="48">
        <f>+Հ4!J656</f>
        <v>5910</v>
      </c>
      <c r="AC25" s="48"/>
      <c r="AD25" s="48"/>
      <c r="AE25" s="48"/>
      <c r="AF25" s="48"/>
      <c r="AG25" s="48"/>
      <c r="AH25" s="48"/>
      <c r="AI25" s="48"/>
      <c r="AJ25" s="48"/>
      <c r="AK25" s="48"/>
      <c r="AL25" s="48">
        <f t="shared" si="2"/>
        <v>5910</v>
      </c>
      <c r="AM25" s="48">
        <f>+Հ4!K656</f>
        <v>5910</v>
      </c>
      <c r="AN25" s="48"/>
      <c r="AO25" s="48"/>
      <c r="AP25" s="48"/>
      <c r="AQ25" s="48"/>
      <c r="AR25" s="48"/>
      <c r="AS25" s="48"/>
      <c r="AT25" s="48"/>
      <c r="AU25" s="48"/>
      <c r="AV25" s="48"/>
      <c r="AW25" s="48">
        <f t="shared" si="3"/>
        <v>5910</v>
      </c>
      <c r="AX25" s="48">
        <f>+Հ4!L656</f>
        <v>5910</v>
      </c>
      <c r="AY25" s="48"/>
      <c r="AZ25" s="48"/>
      <c r="BA25" s="48"/>
      <c r="BB25" s="48"/>
      <c r="BC25" s="48"/>
      <c r="BD25" s="48"/>
      <c r="BE25" s="48"/>
      <c r="BF25" s="48"/>
      <c r="BG25" s="48"/>
    </row>
    <row r="26" spans="2:59" ht="89.25" x14ac:dyDescent="0.25">
      <c r="B26" s="52"/>
      <c r="C26" s="62" t="str">
        <f>+Հ4!F690</f>
        <v>11022</v>
      </c>
      <c r="D26" s="61" t="str">
        <f>+Հ4!G690</f>
        <v>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</v>
      </c>
      <c r="E26" s="48">
        <f t="shared" si="0"/>
        <v>1660355.11</v>
      </c>
      <c r="F26" s="48">
        <f>+Հ4!H690</f>
        <v>1660355.11</v>
      </c>
      <c r="G26" s="48"/>
      <c r="H26" s="48"/>
      <c r="I26" s="48"/>
      <c r="J26" s="48"/>
      <c r="K26" s="48"/>
      <c r="L26" s="48"/>
      <c r="M26" s="48"/>
      <c r="N26" s="48"/>
      <c r="O26" s="48"/>
      <c r="P26" s="48">
        <f t="shared" si="4"/>
        <v>1470237.1</v>
      </c>
      <c r="Q26" s="48">
        <f>+Հ4!I690</f>
        <v>1470237.1</v>
      </c>
      <c r="R26" s="48"/>
      <c r="S26" s="48"/>
      <c r="T26" s="48"/>
      <c r="U26" s="48"/>
      <c r="V26" s="48"/>
      <c r="W26" s="48"/>
      <c r="X26" s="48"/>
      <c r="Y26" s="48"/>
      <c r="Z26" s="48"/>
      <c r="AA26" s="48">
        <f t="shared" si="1"/>
        <v>1553691.368</v>
      </c>
      <c r="AB26" s="48">
        <f>+Հ4!J690</f>
        <v>1553691.368</v>
      </c>
      <c r="AC26" s="48"/>
      <c r="AD26" s="48"/>
      <c r="AE26" s="48"/>
      <c r="AF26" s="48"/>
      <c r="AG26" s="48"/>
      <c r="AH26" s="48"/>
      <c r="AI26" s="48"/>
      <c r="AJ26" s="48"/>
      <c r="AK26" s="48"/>
      <c r="AL26" s="48">
        <f t="shared" si="2"/>
        <v>1567732.9680000003</v>
      </c>
      <c r="AM26" s="48">
        <f>+Հ4!K690</f>
        <v>1567732.9680000003</v>
      </c>
      <c r="AN26" s="48"/>
      <c r="AO26" s="48"/>
      <c r="AP26" s="48"/>
      <c r="AQ26" s="48"/>
      <c r="AR26" s="48"/>
      <c r="AS26" s="48"/>
      <c r="AT26" s="48"/>
      <c r="AU26" s="48"/>
      <c r="AV26" s="48"/>
      <c r="AW26" s="48">
        <f t="shared" si="3"/>
        <v>1580319.3680000002</v>
      </c>
      <c r="AX26" s="48">
        <f>+Հ4!L690</f>
        <v>1580319.3680000002</v>
      </c>
      <c r="AY26" s="48"/>
      <c r="AZ26" s="48"/>
      <c r="BA26" s="48"/>
      <c r="BB26" s="48"/>
      <c r="BC26" s="48"/>
      <c r="BD26" s="48"/>
      <c r="BE26" s="48"/>
      <c r="BF26" s="48"/>
      <c r="BG26" s="48"/>
    </row>
    <row r="27" spans="2:59" ht="76.5" x14ac:dyDescent="0.25">
      <c r="B27" s="52"/>
      <c r="C27" s="62" t="str">
        <f>+Հ4!F724</f>
        <v>11023</v>
      </c>
      <c r="D27" s="61" t="str">
        <f>+Հ4!G724</f>
        <v>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</v>
      </c>
      <c r="E27" s="48">
        <f t="shared" si="0"/>
        <v>1594105.9000000004</v>
      </c>
      <c r="F27" s="48">
        <f>+Հ4!H724</f>
        <v>1594105.9000000004</v>
      </c>
      <c r="G27" s="48"/>
      <c r="H27" s="48"/>
      <c r="I27" s="48"/>
      <c r="J27" s="48"/>
      <c r="K27" s="48"/>
      <c r="L27" s="48"/>
      <c r="M27" s="48"/>
      <c r="N27" s="48"/>
      <c r="O27" s="48"/>
      <c r="P27" s="48">
        <f t="shared" si="4"/>
        <v>1473025.4</v>
      </c>
      <c r="Q27" s="48">
        <f>+Հ4!I724</f>
        <v>1473025.4</v>
      </c>
      <c r="R27" s="48"/>
      <c r="S27" s="48"/>
      <c r="T27" s="48"/>
      <c r="U27" s="48"/>
      <c r="V27" s="48"/>
      <c r="W27" s="48"/>
      <c r="X27" s="48"/>
      <c r="Y27" s="48"/>
      <c r="Z27" s="48"/>
      <c r="AA27" s="48">
        <f t="shared" si="1"/>
        <v>1560543.3136</v>
      </c>
      <c r="AB27" s="48">
        <f>+Հ4!J724</f>
        <v>1560543.3136</v>
      </c>
      <c r="AC27" s="48"/>
      <c r="AD27" s="48"/>
      <c r="AE27" s="48"/>
      <c r="AF27" s="48"/>
      <c r="AG27" s="48"/>
      <c r="AH27" s="48"/>
      <c r="AI27" s="48"/>
      <c r="AJ27" s="48"/>
      <c r="AK27" s="48"/>
      <c r="AL27" s="48">
        <f t="shared" si="2"/>
        <v>1571978.6136</v>
      </c>
      <c r="AM27" s="48">
        <f>+Հ4!K724</f>
        <v>1571978.6136</v>
      </c>
      <c r="AN27" s="48"/>
      <c r="AO27" s="48"/>
      <c r="AP27" s="48"/>
      <c r="AQ27" s="48"/>
      <c r="AR27" s="48"/>
      <c r="AS27" s="48"/>
      <c r="AT27" s="48"/>
      <c r="AU27" s="48"/>
      <c r="AV27" s="48"/>
      <c r="AW27" s="48">
        <f t="shared" si="3"/>
        <v>1585996.8136</v>
      </c>
      <c r="AX27" s="48">
        <f>+Հ4!L724</f>
        <v>1585996.8136</v>
      </c>
      <c r="AY27" s="48"/>
      <c r="AZ27" s="48"/>
      <c r="BA27" s="48"/>
      <c r="BB27" s="48"/>
      <c r="BC27" s="48"/>
      <c r="BD27" s="48"/>
      <c r="BE27" s="48"/>
      <c r="BF27" s="48"/>
      <c r="BG27" s="48"/>
    </row>
    <row r="28" spans="2:59" ht="25.5" x14ac:dyDescent="0.25">
      <c r="B28" s="74"/>
      <c r="C28" s="75">
        <f>+Հ4!F758</f>
        <v>31001</v>
      </c>
      <c r="D28" s="73" t="str">
        <f>+Հ4!G758</f>
        <v>Բարձրագույն դատական խորհրդի վարչական սարքավորումների ձեռքբերում</v>
      </c>
      <c r="E28" s="48">
        <f t="shared" si="0"/>
        <v>537015.39</v>
      </c>
      <c r="F28" s="48">
        <f>+Հ4!H758</f>
        <v>537015.39</v>
      </c>
      <c r="G28" s="48"/>
      <c r="H28" s="48"/>
      <c r="I28" s="48"/>
      <c r="J28" s="48"/>
      <c r="K28" s="48"/>
      <c r="L28" s="48"/>
      <c r="M28" s="48"/>
      <c r="N28" s="48"/>
      <c r="O28" s="48"/>
      <c r="P28" s="48">
        <f t="shared" si="4"/>
        <v>335556.6</v>
      </c>
      <c r="Q28" s="48">
        <f>+Հ4!I758</f>
        <v>335556.6</v>
      </c>
      <c r="R28" s="48"/>
      <c r="S28" s="48"/>
      <c r="T28" s="48"/>
      <c r="U28" s="48"/>
      <c r="V28" s="48"/>
      <c r="W28" s="48"/>
      <c r="X28" s="48"/>
      <c r="Y28" s="48"/>
      <c r="Z28" s="48"/>
      <c r="AA28" s="48">
        <f t="shared" si="1"/>
        <v>340847.7</v>
      </c>
      <c r="AB28" s="48">
        <f>+Հ4!J758</f>
        <v>340847.7</v>
      </c>
      <c r="AC28" s="48"/>
      <c r="AD28" s="48"/>
      <c r="AE28" s="48"/>
      <c r="AF28" s="48"/>
      <c r="AG28" s="48"/>
      <c r="AH28" s="48"/>
      <c r="AI28" s="48"/>
      <c r="AJ28" s="48"/>
      <c r="AK28" s="48"/>
      <c r="AL28" s="48">
        <f t="shared" si="2"/>
        <v>0</v>
      </c>
      <c r="AM28" s="48">
        <f>+Հ4!K758</f>
        <v>0</v>
      </c>
      <c r="AN28" s="48"/>
      <c r="AO28" s="48"/>
      <c r="AP28" s="48"/>
      <c r="AQ28" s="48"/>
      <c r="AR28" s="48"/>
      <c r="AS28" s="48"/>
      <c r="AT28" s="48"/>
      <c r="AU28" s="48"/>
      <c r="AV28" s="48"/>
      <c r="AW28" s="48">
        <f t="shared" si="3"/>
        <v>0</v>
      </c>
      <c r="AX28" s="48">
        <f>+Հ4!L758</f>
        <v>0</v>
      </c>
      <c r="AY28" s="48"/>
      <c r="AZ28" s="48"/>
      <c r="BA28" s="48"/>
      <c r="BB28" s="48"/>
      <c r="BC28" s="48"/>
      <c r="BD28" s="48"/>
      <c r="BE28" s="48"/>
      <c r="BF28" s="48"/>
      <c r="BG28" s="48"/>
    </row>
    <row r="29" spans="2:59" ht="38.25" x14ac:dyDescent="0.25">
      <c r="B29" s="52"/>
      <c r="C29" s="62" t="str">
        <f>+Հ4!F792</f>
        <v>31002</v>
      </c>
      <c r="D29" s="61" t="str">
        <f>+Հ4!G792</f>
        <v>Բարձրագույն դատական խորհրդի և դատարանների շենքային պայմանների ապահովում</v>
      </c>
      <c r="E29" s="48">
        <f t="shared" si="0"/>
        <v>0</v>
      </c>
      <c r="F29" s="48">
        <f>+Հ4!H792</f>
        <v>0</v>
      </c>
      <c r="G29" s="48"/>
      <c r="H29" s="48"/>
      <c r="I29" s="48"/>
      <c r="J29" s="48"/>
      <c r="K29" s="48"/>
      <c r="L29" s="48"/>
      <c r="M29" s="48"/>
      <c r="N29" s="48"/>
      <c r="O29" s="48"/>
      <c r="P29" s="48">
        <f t="shared" si="4"/>
        <v>0</v>
      </c>
      <c r="Q29" s="48">
        <f>+Հ4!I792</f>
        <v>0</v>
      </c>
      <c r="R29" s="48"/>
      <c r="S29" s="48"/>
      <c r="T29" s="48"/>
      <c r="U29" s="48"/>
      <c r="V29" s="48"/>
      <c r="W29" s="48"/>
      <c r="X29" s="48"/>
      <c r="Y29" s="48"/>
      <c r="Z29" s="48"/>
      <c r="AA29" s="48">
        <f t="shared" si="1"/>
        <v>0</v>
      </c>
      <c r="AB29" s="48">
        <f>+Հ4!J792</f>
        <v>0</v>
      </c>
      <c r="AC29" s="48"/>
      <c r="AD29" s="48"/>
      <c r="AE29" s="48"/>
      <c r="AF29" s="48"/>
      <c r="AG29" s="48"/>
      <c r="AH29" s="48"/>
      <c r="AI29" s="48"/>
      <c r="AJ29" s="48"/>
      <c r="AK29" s="48"/>
      <c r="AL29" s="48">
        <f t="shared" si="2"/>
        <v>0</v>
      </c>
      <c r="AM29" s="48">
        <f>+Հ4!K792</f>
        <v>0</v>
      </c>
      <c r="AN29" s="48"/>
      <c r="AO29" s="48"/>
      <c r="AP29" s="48"/>
      <c r="AQ29" s="48"/>
      <c r="AR29" s="48"/>
      <c r="AS29" s="48"/>
      <c r="AT29" s="48"/>
      <c r="AU29" s="48"/>
      <c r="AV29" s="48"/>
      <c r="AW29" s="48">
        <f t="shared" si="3"/>
        <v>0</v>
      </c>
      <c r="AX29" s="48">
        <f>+Հ4!L792</f>
        <v>0</v>
      </c>
      <c r="AY29" s="48"/>
      <c r="AZ29" s="48"/>
      <c r="BA29" s="48"/>
      <c r="BB29" s="48"/>
      <c r="BC29" s="48"/>
      <c r="BD29" s="48"/>
      <c r="BE29" s="48"/>
      <c r="BF29" s="48"/>
      <c r="BG29" s="48"/>
    </row>
    <row r="30" spans="2:59" ht="38.25" x14ac:dyDescent="0.25">
      <c r="B30" s="52"/>
      <c r="C30" s="62">
        <f>+Հ4!F826</f>
        <v>31003</v>
      </c>
      <c r="D30" s="61" t="str">
        <f>+Հ4!G826</f>
        <v xml:space="preserve"> Բարձրագույն դատական խորհրդի տրանսպորտային միջոցներով ապահովվածության բարելավում</v>
      </c>
      <c r="E30" s="48">
        <f t="shared" si="0"/>
        <v>17000</v>
      </c>
      <c r="F30" s="48">
        <f>+Հ4!H826</f>
        <v>17000</v>
      </c>
      <c r="G30" s="48"/>
      <c r="H30" s="48"/>
      <c r="I30" s="48"/>
      <c r="J30" s="48"/>
      <c r="K30" s="48"/>
      <c r="L30" s="48"/>
      <c r="M30" s="48"/>
      <c r="N30" s="48"/>
      <c r="O30" s="48"/>
      <c r="P30" s="48">
        <f t="shared" si="4"/>
        <v>0</v>
      </c>
      <c r="Q30" s="48">
        <f>+Հ4!I826</f>
        <v>0</v>
      </c>
      <c r="R30" s="48"/>
      <c r="S30" s="48"/>
      <c r="T30" s="48"/>
      <c r="U30" s="48"/>
      <c r="V30" s="48"/>
      <c r="W30" s="48"/>
      <c r="X30" s="48"/>
      <c r="Y30" s="48"/>
      <c r="Z30" s="48"/>
      <c r="AA30" s="48">
        <f t="shared" si="1"/>
        <v>0</v>
      </c>
      <c r="AB30" s="48">
        <f>+Հ4!J826</f>
        <v>0</v>
      </c>
      <c r="AC30" s="48"/>
      <c r="AD30" s="48"/>
      <c r="AE30" s="48"/>
      <c r="AF30" s="48"/>
      <c r="AG30" s="48"/>
      <c r="AH30" s="48"/>
      <c r="AI30" s="48"/>
      <c r="AJ30" s="48"/>
      <c r="AK30" s="48"/>
      <c r="AL30" s="48">
        <f t="shared" si="2"/>
        <v>0</v>
      </c>
      <c r="AM30" s="48">
        <f>+Հ4!K826</f>
        <v>0</v>
      </c>
      <c r="AN30" s="48"/>
      <c r="AO30" s="48"/>
      <c r="AP30" s="48"/>
      <c r="AQ30" s="48"/>
      <c r="AR30" s="48"/>
      <c r="AS30" s="48"/>
      <c r="AT30" s="48"/>
      <c r="AU30" s="48"/>
      <c r="AV30" s="48"/>
      <c r="AW30" s="48">
        <f t="shared" si="3"/>
        <v>0</v>
      </c>
      <c r="AX30" s="48">
        <f>+Հ4!L826</f>
        <v>0</v>
      </c>
      <c r="AY30" s="48"/>
      <c r="AZ30" s="48"/>
      <c r="BA30" s="48"/>
      <c r="BB30" s="48"/>
      <c r="BC30" s="48"/>
      <c r="BD30" s="48"/>
      <c r="BE30" s="48"/>
      <c r="BF30" s="48"/>
      <c r="BG30" s="48"/>
    </row>
    <row r="31" spans="2:59" ht="25.5" x14ac:dyDescent="0.25">
      <c r="B31" s="268">
        <v>1080</v>
      </c>
      <c r="C31" s="268"/>
      <c r="D31" s="47" t="s">
        <v>20</v>
      </c>
      <c r="E31" s="48">
        <f t="shared" ref="E31:AJ31" si="5">SUM(E6:E30)</f>
        <v>18554834.43</v>
      </c>
      <c r="F31" s="48">
        <f t="shared" si="5"/>
        <v>14185733.6</v>
      </c>
      <c r="G31" s="48">
        <f t="shared" si="5"/>
        <v>349741.83999999997</v>
      </c>
      <c r="H31" s="48">
        <f t="shared" si="5"/>
        <v>579115.86</v>
      </c>
      <c r="I31" s="48">
        <f t="shared" si="5"/>
        <v>468918.26999999996</v>
      </c>
      <c r="J31" s="48">
        <f t="shared" si="5"/>
        <v>464081.99999999994</v>
      </c>
      <c r="K31" s="48">
        <f t="shared" si="5"/>
        <v>580225.07000000007</v>
      </c>
      <c r="L31" s="48">
        <f t="shared" si="5"/>
        <v>563475.67999999982</v>
      </c>
      <c r="M31" s="48">
        <f t="shared" si="5"/>
        <v>571553.40000000014</v>
      </c>
      <c r="N31" s="48">
        <f t="shared" si="5"/>
        <v>426694.12000000005</v>
      </c>
      <c r="O31" s="48">
        <f t="shared" si="5"/>
        <v>365294.59000000008</v>
      </c>
      <c r="P31" s="48">
        <f t="shared" si="5"/>
        <v>17154123</v>
      </c>
      <c r="Q31" s="48">
        <f t="shared" si="5"/>
        <v>12990066.6</v>
      </c>
      <c r="R31" s="48">
        <f t="shared" si="5"/>
        <v>350779.99999999994</v>
      </c>
      <c r="S31" s="48">
        <f t="shared" si="5"/>
        <v>532646.10000000009</v>
      </c>
      <c r="T31" s="48">
        <f t="shared" si="5"/>
        <v>455612.9</v>
      </c>
      <c r="U31" s="48">
        <f t="shared" si="5"/>
        <v>411327.2</v>
      </c>
      <c r="V31" s="48">
        <f t="shared" si="5"/>
        <v>565279.40000000014</v>
      </c>
      <c r="W31" s="48">
        <f t="shared" si="5"/>
        <v>525446.1</v>
      </c>
      <c r="X31" s="48">
        <f t="shared" si="5"/>
        <v>544481.30000000005</v>
      </c>
      <c r="Y31" s="48">
        <f t="shared" si="5"/>
        <v>462122.1</v>
      </c>
      <c r="Z31" s="48">
        <f t="shared" si="5"/>
        <v>316361.3</v>
      </c>
      <c r="AA31" s="48">
        <f t="shared" si="5"/>
        <v>18898069.717215009</v>
      </c>
      <c r="AB31" s="48">
        <f t="shared" si="5"/>
        <v>14359642.66521501</v>
      </c>
      <c r="AC31" s="48">
        <f t="shared" si="5"/>
        <v>383003.2648</v>
      </c>
      <c r="AD31" s="48">
        <f t="shared" si="5"/>
        <v>574029.4</v>
      </c>
      <c r="AE31" s="48">
        <f t="shared" si="5"/>
        <v>500993.75199999992</v>
      </c>
      <c r="AF31" s="48">
        <f t="shared" si="5"/>
        <v>460955.98</v>
      </c>
      <c r="AG31" s="48">
        <f t="shared" si="5"/>
        <v>633479.11199999996</v>
      </c>
      <c r="AH31" s="48">
        <f t="shared" si="5"/>
        <v>563487.64799999993</v>
      </c>
      <c r="AI31" s="48">
        <f t="shared" si="5"/>
        <v>599886.32479999994</v>
      </c>
      <c r="AJ31" s="48">
        <f t="shared" si="5"/>
        <v>447999.804</v>
      </c>
      <c r="AK31" s="48">
        <f t="shared" ref="AK31:BG31" si="6">SUM(AK6:AK30)</f>
        <v>374591.76640000002</v>
      </c>
      <c r="AL31" s="48">
        <f t="shared" si="6"/>
        <v>18610551.75821501</v>
      </c>
      <c r="AM31" s="48">
        <f t="shared" si="6"/>
        <v>14100473.206215009</v>
      </c>
      <c r="AN31" s="48">
        <f t="shared" si="6"/>
        <v>382255.36479999992</v>
      </c>
      <c r="AO31" s="48">
        <f t="shared" si="6"/>
        <v>578836.69999999995</v>
      </c>
      <c r="AP31" s="48">
        <f t="shared" si="6"/>
        <v>504167.75199999998</v>
      </c>
      <c r="AQ31" s="48">
        <f t="shared" si="6"/>
        <v>464663.37999999995</v>
      </c>
      <c r="AR31" s="48">
        <f t="shared" si="6"/>
        <v>604249.51199999999</v>
      </c>
      <c r="AS31" s="48">
        <f t="shared" si="6"/>
        <v>568143.54799999995</v>
      </c>
      <c r="AT31" s="48">
        <f t="shared" si="6"/>
        <v>603624.5247999999</v>
      </c>
      <c r="AU31" s="48">
        <f t="shared" si="6"/>
        <v>451052.70399999997</v>
      </c>
      <c r="AV31" s="48">
        <f t="shared" si="6"/>
        <v>353085.06640000001</v>
      </c>
      <c r="AW31" s="48">
        <f t="shared" si="6"/>
        <v>18771106.69396501</v>
      </c>
      <c r="AX31" s="48">
        <f t="shared" si="6"/>
        <v>14225450.641965009</v>
      </c>
      <c r="AY31" s="48">
        <f t="shared" si="6"/>
        <v>384862.2648</v>
      </c>
      <c r="AZ31" s="48">
        <f t="shared" si="6"/>
        <v>584674.5</v>
      </c>
      <c r="BA31" s="48">
        <f t="shared" si="6"/>
        <v>507543.25199999992</v>
      </c>
      <c r="BB31" s="48">
        <f t="shared" si="6"/>
        <v>467812.77999999997</v>
      </c>
      <c r="BC31" s="48">
        <f t="shared" si="6"/>
        <v>608503.71199999994</v>
      </c>
      <c r="BD31" s="48">
        <f t="shared" si="6"/>
        <v>573194.94799999997</v>
      </c>
      <c r="BE31" s="48">
        <f t="shared" si="6"/>
        <v>608626.82479999994</v>
      </c>
      <c r="BF31" s="48">
        <f t="shared" si="6"/>
        <v>454580.60399999999</v>
      </c>
      <c r="BG31" s="48">
        <f t="shared" si="6"/>
        <v>355857.16639999999</v>
      </c>
    </row>
    <row r="34" spans="2:59" x14ac:dyDescent="0.25">
      <c r="B34" s="267" t="s">
        <v>142</v>
      </c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</row>
  </sheetData>
  <mergeCells count="10">
    <mergeCell ref="B34:BG34"/>
    <mergeCell ref="B4:C5"/>
    <mergeCell ref="D4:D5"/>
    <mergeCell ref="E4:O4"/>
    <mergeCell ref="P4:Z4"/>
    <mergeCell ref="AA4:AK4"/>
    <mergeCell ref="AL4:AV4"/>
    <mergeCell ref="AW4:BG4"/>
    <mergeCell ref="B31:C31"/>
    <mergeCell ref="B6:B22"/>
  </mergeCells>
  <hyperlinks>
    <hyperlink ref="B34" location="_ftnref1" display="_ftnref1"/>
  </hyperlink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13"/>
  <sheetViews>
    <sheetView workbookViewId="0">
      <selection activeCell="D6" sqref="D6:F6"/>
    </sheetView>
  </sheetViews>
  <sheetFormatPr defaultRowHeight="15" x14ac:dyDescent="0.25"/>
  <cols>
    <col min="1" max="1" width="5" customWidth="1"/>
    <col min="2" max="2" width="55.42578125" customWidth="1"/>
    <col min="3" max="3" width="18.7109375" customWidth="1"/>
    <col min="4" max="4" width="18.140625" customWidth="1"/>
    <col min="5" max="5" width="18.5703125" customWidth="1"/>
    <col min="6" max="6" width="18.42578125" customWidth="1"/>
  </cols>
  <sheetData>
    <row r="1" spans="1:12" s="14" customFormat="1" ht="30" customHeight="1" x14ac:dyDescent="0.3">
      <c r="A1" s="7" t="s">
        <v>148</v>
      </c>
      <c r="B1" s="11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59" customFormat="1" ht="15.75" customHeight="1" x14ac:dyDescent="0.25"/>
    <row r="3" spans="1:12" s="14" customFormat="1" ht="38.25" customHeight="1" x14ac:dyDescent="0.3">
      <c r="A3" s="270" t="s">
        <v>284</v>
      </c>
      <c r="B3" s="270"/>
      <c r="C3" s="270"/>
      <c r="D3" s="270"/>
      <c r="E3" s="270"/>
      <c r="F3" s="270"/>
    </row>
    <row r="4" spans="1:12" s="14" customFormat="1" ht="16.5" x14ac:dyDescent="0.3">
      <c r="C4" s="112"/>
      <c r="D4" s="112"/>
      <c r="E4" s="112"/>
      <c r="F4" s="112" t="s">
        <v>143</v>
      </c>
    </row>
    <row r="5" spans="1:12" s="14" customFormat="1" ht="40.5" x14ac:dyDescent="0.3">
      <c r="B5" s="113"/>
      <c r="C5" s="57" t="s">
        <v>289</v>
      </c>
      <c r="D5" s="58" t="s">
        <v>147</v>
      </c>
      <c r="E5" s="58" t="s">
        <v>210</v>
      </c>
      <c r="F5" s="58" t="s">
        <v>280</v>
      </c>
    </row>
    <row r="6" spans="1:12" ht="40.5" x14ac:dyDescent="0.25">
      <c r="B6" s="54" t="s">
        <v>285</v>
      </c>
      <c r="C6" s="53" t="s">
        <v>144</v>
      </c>
      <c r="D6" s="170">
        <v>19173734.715999998</v>
      </c>
      <c r="E6" s="170">
        <v>19173734.715999998</v>
      </c>
      <c r="F6" s="170">
        <v>19173734.715999998</v>
      </c>
    </row>
    <row r="7" spans="1:12" ht="40.5" x14ac:dyDescent="0.25">
      <c r="B7" s="55" t="s">
        <v>286</v>
      </c>
      <c r="C7" s="44">
        <f>+Հ4!I6</f>
        <v>17154123</v>
      </c>
      <c r="D7" s="53" t="s">
        <v>144</v>
      </c>
      <c r="E7" s="53" t="s">
        <v>144</v>
      </c>
      <c r="F7" s="53" t="s">
        <v>144</v>
      </c>
    </row>
    <row r="8" spans="1:12" ht="27" x14ac:dyDescent="0.25">
      <c r="B8" s="55" t="s">
        <v>287</v>
      </c>
      <c r="C8" s="53" t="s">
        <v>144</v>
      </c>
      <c r="D8" s="44">
        <f>SUM(D9:D11)</f>
        <v>18898069.717215009</v>
      </c>
      <c r="E8" s="44">
        <f>SUM(E9:E11)</f>
        <v>18610551.75821501</v>
      </c>
      <c r="F8" s="44">
        <f>SUM(F9:F11)</f>
        <v>18771106.69396501</v>
      </c>
    </row>
    <row r="9" spans="1:12" ht="40.5" x14ac:dyDescent="0.25">
      <c r="B9" s="56" t="s">
        <v>288</v>
      </c>
      <c r="C9" s="53" t="s">
        <v>144</v>
      </c>
      <c r="D9" s="44">
        <f>+Հ4!J7</f>
        <v>18898069.717215009</v>
      </c>
      <c r="E9" s="44">
        <f>+Հ4!K7</f>
        <v>18610551.75821501</v>
      </c>
      <c r="F9" s="44">
        <f>+Հ4!L7</f>
        <v>18771106.69396501</v>
      </c>
    </row>
    <row r="10" spans="1:12" ht="27" x14ac:dyDescent="0.25">
      <c r="B10" s="56" t="s">
        <v>145</v>
      </c>
      <c r="C10" s="53" t="s">
        <v>144</v>
      </c>
      <c r="D10" s="44">
        <f>+'Հ3 Մաս 2'!O9</f>
        <v>0</v>
      </c>
      <c r="E10" s="44">
        <f>+'Հ3 Մաս 2'!P9</f>
        <v>0</v>
      </c>
      <c r="F10" s="44">
        <f>+'Հ3 Մաս 2'!Q9</f>
        <v>0</v>
      </c>
    </row>
    <row r="11" spans="1:12" x14ac:dyDescent="0.25">
      <c r="B11" s="56" t="s">
        <v>146</v>
      </c>
      <c r="C11" s="53" t="s">
        <v>144</v>
      </c>
      <c r="D11" s="44"/>
      <c r="E11" s="44"/>
      <c r="F11" s="44"/>
    </row>
    <row r="12" spans="1:12" ht="27" x14ac:dyDescent="0.25">
      <c r="B12" s="55" t="s">
        <v>506</v>
      </c>
      <c r="C12" s="53" t="s">
        <v>144</v>
      </c>
      <c r="D12" s="44">
        <f>+D8-C7</f>
        <v>1743946.717215009</v>
      </c>
      <c r="E12" s="44">
        <f>+E8-C7</f>
        <v>1456428.7582150102</v>
      </c>
      <c r="F12" s="44">
        <f>+F8-C7</f>
        <v>1616983.6939650103</v>
      </c>
    </row>
    <row r="13" spans="1:12" ht="40.5" x14ac:dyDescent="0.25">
      <c r="B13" s="55" t="s">
        <v>211</v>
      </c>
      <c r="C13" s="53" t="s">
        <v>144</v>
      </c>
      <c r="D13" s="44">
        <f>+D8-D6</f>
        <v>-275664.99878498912</v>
      </c>
      <c r="E13" s="44">
        <f>+E8-E6</f>
        <v>-563182.95778498799</v>
      </c>
      <c r="F13" s="44">
        <f>+F8-F6</f>
        <v>-402628.02203498781</v>
      </c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Հ3 Մաս 1</vt:lpstr>
      <vt:lpstr>Հ3 Մաս 2</vt:lpstr>
      <vt:lpstr>Հ3 Մաս 3</vt:lpstr>
      <vt:lpstr>Հ3 Մաս 4 նոր</vt:lpstr>
      <vt:lpstr>Հ3 Մաս 4</vt:lpstr>
      <vt:lpstr>Հ4</vt:lpstr>
      <vt:lpstr>Հ5</vt:lpstr>
      <vt:lpstr>Հ8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2024-03-22T06:12:16Z</cp:lastPrinted>
  <dcterms:created xsi:type="dcterms:W3CDTF">2017-12-06T07:28:20Z</dcterms:created>
  <dcterms:modified xsi:type="dcterms:W3CDTF">2025-02-27T06:59:32Z</dcterms:modified>
</cp:coreProperties>
</file>